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filterPrivacy="1" defaultThemeVersion="124226"/>
  <xr:revisionPtr revIDLastSave="0" documentId="13_ncr:1_{C5D40FBA-FF81-4C52-BCBD-69E37DDD8BDE}" xr6:coauthVersionLast="45" xr6:coauthVersionMax="45" xr10:uidLastSave="{00000000-0000-0000-0000-000000000000}"/>
  <bookViews>
    <workbookView xWindow="4635" yWindow="2370" windowWidth="22440" windowHeight="12555" tabRatio="734" xr2:uid="{00000000-000D-0000-FFFF-FFFF00000000}"/>
  </bookViews>
  <sheets>
    <sheet name="Lot-1" sheetId="8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175" i="8" l="1"/>
  <c r="E174" i="8"/>
  <c r="E36" i="8"/>
  <c r="E31" i="8"/>
  <c r="E73" i="8"/>
  <c r="E67" i="8"/>
  <c r="E54" i="8"/>
  <c r="E25" i="8"/>
  <c r="E23" i="8"/>
  <c r="E116" i="8"/>
  <c r="E81" i="8"/>
  <c r="E159" i="8"/>
  <c r="E33" i="8"/>
  <c r="E75" i="8"/>
  <c r="E41" i="8"/>
  <c r="E96" i="8"/>
  <c r="E119" i="8"/>
  <c r="E133" i="8"/>
  <c r="E20" i="8"/>
  <c r="E171" i="8"/>
  <c r="E172" i="8"/>
  <c r="E165" i="8"/>
  <c r="E164" i="8"/>
  <c r="E163" i="8"/>
  <c r="E162" i="8"/>
  <c r="E161" i="8"/>
  <c r="E160" i="8"/>
  <c r="E156" i="8"/>
  <c r="E153" i="8"/>
  <c r="E148" i="8"/>
  <c r="E142" i="8"/>
  <c r="E132" i="8"/>
  <c r="E120" i="8"/>
  <c r="E98" i="8"/>
  <c r="E93" i="8"/>
  <c r="E92" i="8"/>
  <c r="E90" i="8"/>
  <c r="E86" i="8"/>
  <c r="E83" i="8"/>
  <c r="E80" i="8"/>
  <c r="E77" i="8"/>
  <c r="E70" i="8"/>
  <c r="E62" i="8"/>
  <c r="E60" i="8"/>
  <c r="E55" i="8"/>
  <c r="E48" i="8"/>
  <c r="E44" i="8"/>
  <c r="E42" i="8"/>
  <c r="E40" i="8"/>
  <c r="E32" i="8"/>
  <c r="E30" i="8"/>
  <c r="E27" i="8"/>
  <c r="E22" i="8"/>
</calcChain>
</file>

<file path=xl/sharedStrings.xml><?xml version="1.0" encoding="utf-8"?>
<sst xmlns="http://schemas.openxmlformats.org/spreadsheetml/2006/main" count="833" uniqueCount="354">
  <si>
    <t>Примечание</t>
  </si>
  <si>
    <t>м</t>
  </si>
  <si>
    <t>ТУ 14-3-1128-2000</t>
  </si>
  <si>
    <t>8</t>
  </si>
  <si>
    <t>ГОСТ 9467-75</t>
  </si>
  <si>
    <t>кг</t>
  </si>
  <si>
    <t>ГОСТ 8732-78</t>
  </si>
  <si>
    <t>ГОСТ 10704-91</t>
  </si>
  <si>
    <t>ГОСТ 3262-75</t>
  </si>
  <si>
    <t>ГОСТ 8734-75</t>
  </si>
  <si>
    <t>Сетка 20-2,0-0</t>
  </si>
  <si>
    <t>ГОСТ 5336-80</t>
  </si>
  <si>
    <t>Сетка 5Вр-1 3000*2500</t>
  </si>
  <si>
    <t>ГОСТ 8478-81</t>
  </si>
  <si>
    <t>ГОСТ 8509-93</t>
  </si>
  <si>
    <t>Уголок 40*40*4</t>
  </si>
  <si>
    <t>ГОСТ 8509-86</t>
  </si>
  <si>
    <t>Уголок 50*50*4</t>
  </si>
  <si>
    <t>тн</t>
  </si>
  <si>
    <t>ГОСТ 6727-80</t>
  </si>
  <si>
    <t>Вязальная проволка</t>
  </si>
  <si>
    <t>ГОСТ 5781-82</t>
  </si>
  <si>
    <t>шт</t>
  </si>
  <si>
    <t>комп.</t>
  </si>
  <si>
    <t>Гидравлическое масло, каждая бочка 209 литров. Изготовитель: SHELL, Турция</t>
  </si>
  <si>
    <t>SHELL TELLUS S2V32</t>
  </si>
  <si>
    <t>бочка</t>
  </si>
  <si>
    <t>ТУ 14-156-74-2008</t>
  </si>
  <si>
    <t>шт.</t>
  </si>
  <si>
    <t>Прицеп-цистерна двухосная V=5600л</t>
  </si>
  <si>
    <t>ТУ37.001.467-88, изм.4</t>
  </si>
  <si>
    <t>м2</t>
  </si>
  <si>
    <t>Перевод стрелочный обыкновенный Р-65 М 1/9 левый</t>
  </si>
  <si>
    <t>Проект 2434.00.000 Р-65, М-1/9 АООТ ДнСЗ</t>
  </si>
  <si>
    <t>Перевод стрелочный обыкновенный Р-65 М 1/9 правый</t>
  </si>
  <si>
    <t>Переводные брусья к стрелочному переводу Р-65 М-1/9 А-4</t>
  </si>
  <si>
    <t>ГОСТ 380-60</t>
  </si>
  <si>
    <t>Костыли путевые</t>
  </si>
  <si>
    <t>ГОСТ 5812-51</t>
  </si>
  <si>
    <t>Шуруп путевой (стрелочный) 24x170 для переводного механизма</t>
  </si>
  <si>
    <t>Рельсы Р-65 Ь-25м, сталь М76Т</t>
  </si>
  <si>
    <t>ГОСТ 51685-2000</t>
  </si>
  <si>
    <t>Накладки 1Р-65 вес 1шт 29,5кг</t>
  </si>
  <si>
    <t>ГОСТ 8193-73</t>
  </si>
  <si>
    <t>Болт стыковой М27 БШГ в комплекте (болт, гайка, шайба)</t>
  </si>
  <si>
    <t>ГОСТ 11532-93</t>
  </si>
  <si>
    <t>Шпалы железобетонные Ш1-1</t>
  </si>
  <si>
    <t>ГОСТ 10629-88</t>
  </si>
  <si>
    <t>Подкладка КБ-65</t>
  </si>
  <si>
    <t>ГОСТ 16277-93</t>
  </si>
  <si>
    <t>Болт закладной в сборе М22х175 (болт, гайка, шайба, втулка, шайба-скоба)</t>
  </si>
  <si>
    <t>Болт клеммный в сборе М22х75 (болт, гайка, шайба, клемма ПК)</t>
  </si>
  <si>
    <t>ТУ2539-1610124323-2003</t>
  </si>
  <si>
    <t>Прокладка под подкладку ЦП-328/368</t>
  </si>
  <si>
    <t>62</t>
  </si>
  <si>
    <t>Шуруп путевой 24x170 к стрелочному переводу Р-65 М-1/9</t>
  </si>
  <si>
    <t>Костыли путевые к стрелочному переводу Р-65 М-1/9</t>
  </si>
  <si>
    <t>420</t>
  </si>
  <si>
    <t>Переводной механизм АООТ ДнСЗ</t>
  </si>
  <si>
    <t>Шуруп путевой 24x170 для переводного механизма</t>
  </si>
  <si>
    <t>Накладки 2Р-65 вес 1шт 23,780кг</t>
  </si>
  <si>
    <t>ГОСТ 16017-79, 16018-79, 21797-76, 23157-78, ЦП-142</t>
  </si>
  <si>
    <t>ГОСТ 22343-90, 16016-79, 16018-79, 21797-76</t>
  </si>
  <si>
    <t>Прокладка под рельс ЦП-143</t>
  </si>
  <si>
    <t>Уголок 70*70*5</t>
  </si>
  <si>
    <t>Уголок 50*50*5</t>
  </si>
  <si>
    <t>Швеллер №8</t>
  </si>
  <si>
    <t>ГОСТ 8240-89</t>
  </si>
  <si>
    <t>ГОСТ 103-76</t>
  </si>
  <si>
    <t>ГОСТ 2590-88</t>
  </si>
  <si>
    <t>Круг Ø 24мм</t>
  </si>
  <si>
    <t>Круг Ø 22мм</t>
  </si>
  <si>
    <t>Круг Ø 20мм</t>
  </si>
  <si>
    <t>Круг Ø 16мм</t>
  </si>
  <si>
    <t>Круг Ø 10мм</t>
  </si>
  <si>
    <t>Труба стальная электросварная Ø273х6мм</t>
  </si>
  <si>
    <t>Труба Ø114х14мм Ст.20</t>
  </si>
  <si>
    <t>TDS 3262-75*</t>
  </si>
  <si>
    <t>Металлопрокат</t>
  </si>
  <si>
    <t>ГОСТ 19903-74</t>
  </si>
  <si>
    <t>ГОСТ 7350-77</t>
  </si>
  <si>
    <t>ГОСТ 21631-76</t>
  </si>
  <si>
    <t>№ п/п</t>
  </si>
  <si>
    <t>Наименование продукции</t>
  </si>
  <si>
    <t>Тип, марка, ГОСТ, тех. условия, чертеж, особые требование</t>
  </si>
  <si>
    <t>Ед. изм.</t>
  </si>
  <si>
    <t>Кол-во</t>
  </si>
  <si>
    <t>Базис поставки по "Инкотермс"</t>
  </si>
  <si>
    <t>Год выпуска продукции</t>
  </si>
  <si>
    <t>Трубы</t>
  </si>
  <si>
    <t xml:space="preserve">Труба Ø720х8 K55 тип3 </t>
  </si>
  <si>
    <t>ГОСТ 20295-85</t>
  </si>
  <si>
    <t>DAP УКПО Марыйская база №2. ст. Гарыбата</t>
  </si>
  <si>
    <t xml:space="preserve">Труба Ø530х12 K55 тип3 </t>
  </si>
  <si>
    <t>Труба Ø530х8 Ст.20</t>
  </si>
  <si>
    <t>Труба Ø530х7 K55 тип3</t>
  </si>
  <si>
    <t xml:space="preserve">Труба Ø426х16мм </t>
  </si>
  <si>
    <t>ГОСТ 8732-78 
B20 TDS 8731-74</t>
  </si>
  <si>
    <t xml:space="preserve">Труба  Ø426х10мм ст.20 с заводской 3-х слойным полиэтиленовым покрытием </t>
  </si>
  <si>
    <t xml:space="preserve">Труба  Ø325х12мм ст.20 с заводской 3-х слойным полиэтиленовым покрытием </t>
  </si>
  <si>
    <t>ГОСТ 8732-78 
B20; ГОСТ 8731-74
ТУ 14-3-1128-2000</t>
  </si>
  <si>
    <t>DAP 
УКПО, Лебапская база №4
ст.Зергер</t>
  </si>
  <si>
    <t>Труба Ø 325х10мм с 3-х слойным покрытием на основе экструдированного полиэтилена НПЭПк-3</t>
  </si>
  <si>
    <t>ТУ 14-3-1128-2000.
ТУ 1394-001-45657335-06</t>
  </si>
  <si>
    <t>Труба Ø 325х10мм,  Ст.20</t>
  </si>
  <si>
    <t>Труба Ø325х8 Ст.20</t>
  </si>
  <si>
    <t>ГОСТ 8731-87 В
ГОСТ 8732-78 В20
ГОСТ 8731-74
ТУ 14-3-1128-2000</t>
  </si>
  <si>
    <t>Труба Ø325х8 сероводородостойкая</t>
  </si>
  <si>
    <t>ГОСТ 8732-78 В20;
ГОСТ 8731-74</t>
  </si>
  <si>
    <t xml:space="preserve">Труба  Ø325х8мм ст.20 с заводским 3-х слойным полиэтиленовым покрытием </t>
  </si>
  <si>
    <t>Труба стальная бесшовная горячедеформированная Ø325х8мм с заводской изоляцией марка стали 09Г2С</t>
  </si>
  <si>
    <t>ТУ 14-3Р-49-2003</t>
  </si>
  <si>
    <t xml:space="preserve">DAP (УКПО, Анауская база №3) 
ст. Лавак </t>
  </si>
  <si>
    <t>Труба  Ø325х8мм с гарантией ударной вязкости по СНиП 2,05,06-85</t>
  </si>
  <si>
    <t>ГОСТ 8732-78 
B20; ГОСТ 8731-74</t>
  </si>
  <si>
    <t>DAP (УКПО, Анауская база №3) ст.Аннау -110м
DAP УКПО Марыйская база №2. ст. Гарыбата - 440м</t>
  </si>
  <si>
    <t>Труба Ø325х6мм Ст.20 с заводской изоляции</t>
  </si>
  <si>
    <t xml:space="preserve">Труба Ø273х10мм Ст.20 </t>
  </si>
  <si>
    <t>Труба Ø219х8 Ст.20</t>
  </si>
  <si>
    <t xml:space="preserve">Труба  Ø219х8мм ст.20 с заводским 3-х слойным полиэтиленовым покрытием </t>
  </si>
  <si>
    <t>Труба Ø219х7-10-А</t>
  </si>
  <si>
    <t>Труба стальная электросварная Ø219х6мм</t>
  </si>
  <si>
    <t>Труба Ø 168х10-1-С сероводородастойкая, с заводской 3-х слойной изоляцией (для шлейфа и компенсатора)</t>
  </si>
  <si>
    <t>ТУ 14-3Р-77-2004
ТУ 14-3-1128-2000</t>
  </si>
  <si>
    <t xml:space="preserve">Труба Ø 168х12мм сероводородастойкая </t>
  </si>
  <si>
    <t>ТУ 14-3Р-77-2004</t>
  </si>
  <si>
    <t xml:space="preserve">Труба Ø 168х10 мм ст.20 </t>
  </si>
  <si>
    <t xml:space="preserve">Труба Ø159х8  Ст.20 </t>
  </si>
  <si>
    <t>DAP УКПО Марыйская база №2. ст. Гарыбата - 51м
DAP (УКПО, Анауская база №3) 
ст. Лавак -98м</t>
  </si>
  <si>
    <t xml:space="preserve">Труба Ø 159х6 мм ст.20 </t>
  </si>
  <si>
    <t>Труба Ø159х5 мм Ст.20</t>
  </si>
  <si>
    <t>ГОСТ 103-76
ТУ 14-3-1128-2000</t>
  </si>
  <si>
    <t>Труба Ø 159х5 с заводской трехслойной изоляцией</t>
  </si>
  <si>
    <t>DAP (УКПО, Анауская база №3) ст.Аннау -1500м
DAP УКПО Марыйская база №2. ст. Гарыбата - 71500м</t>
  </si>
  <si>
    <t xml:space="preserve">Труба Ø 140х8 мм  </t>
  </si>
  <si>
    <t xml:space="preserve">ГОСТ 8732-78 </t>
  </si>
  <si>
    <t>Труба Ø114х18мм сероводородостойкая</t>
  </si>
  <si>
    <t>ГОСТ 8732-78 В20
ГОСТ 8731-74</t>
  </si>
  <si>
    <t>Труба Ø 114х10 мм ст.20</t>
  </si>
  <si>
    <t>Труба Ø 114х8 мм ст.20</t>
  </si>
  <si>
    <t>Труба Ø 114х7 мм ст.20</t>
  </si>
  <si>
    <t>Труба Ø 114х6 мм ст.20</t>
  </si>
  <si>
    <t>Труба Ø 108х5 мм ст.20</t>
  </si>
  <si>
    <t>ГОСТ 8732-78 
B20; ГОСТ 8731-74
ТУ 14-3-1128-2000
ГОСТ 10704-91</t>
  </si>
  <si>
    <t xml:space="preserve">Труба Ø 108х4 мм </t>
  </si>
  <si>
    <t>DAP (УКПО, Марыйская база №2) ст.Гарыбата</t>
  </si>
  <si>
    <t>Труба  Ø102x5мм</t>
  </si>
  <si>
    <t xml:space="preserve">Труба Ø 89х14 сероводородостойкая </t>
  </si>
  <si>
    <t>Труба Ø 89х12 с заводской трехслойной изоляцией</t>
  </si>
  <si>
    <t>DAP (УКПО, Анауская база №3) ст.Аннау -240м
DAP УКПО Марыйская база №2. ст. Гарыбата - 480м</t>
  </si>
  <si>
    <t>Труба Ø 89х10 мм ст.20</t>
  </si>
  <si>
    <t>Труба Ø 89х9 мм ст.20</t>
  </si>
  <si>
    <t>DAP 
УКПО, Лебапская база №4
ст.Зергер - 624м
DAP УКПО Марыйская база №2. ст. Гарыбата - 206м</t>
  </si>
  <si>
    <t xml:space="preserve">Труба  Ø89х6 </t>
  </si>
  <si>
    <t>DAP (УКПО, Марыйская база №2)  ст.Гарыбата</t>
  </si>
  <si>
    <t>Труба Ø 89х5 мм ст.20</t>
  </si>
  <si>
    <t xml:space="preserve">Труба Ø 89х5мм сероводородостойкая </t>
  </si>
  <si>
    <t>Труба  Ø89х4 мм Ст.20</t>
  </si>
  <si>
    <t>Труба стальная электросварная Ø76х3,5мм</t>
  </si>
  <si>
    <t xml:space="preserve">Труба Ø 57х6мм сероводородостойкая </t>
  </si>
  <si>
    <t>Труба Ø 57х5 мм ст.20</t>
  </si>
  <si>
    <t>Труба Ø 57х4 мм ст.20</t>
  </si>
  <si>
    <t xml:space="preserve">Труба Ø 57х3 мм </t>
  </si>
  <si>
    <t>Труба Ø 32х4 мм ст.20 из катодной заготовки с гидроиспытанием</t>
  </si>
  <si>
    <t>ГОСТ 8732-75 
B20; ГОСТ 8733-74</t>
  </si>
  <si>
    <t>Труба Ø32х4 Ст.20</t>
  </si>
  <si>
    <t>Труба Ø 32х3,5 мм ст.20</t>
  </si>
  <si>
    <t xml:space="preserve">Труба 25x3.0 </t>
  </si>
  <si>
    <t>ГОСТ 10704-91 Ст3сп 
ГОСТ10704-31</t>
  </si>
  <si>
    <t>Труба Ø25х2,5мм</t>
  </si>
  <si>
    <t xml:space="preserve">Труба Ø 20х2,8 мм </t>
  </si>
  <si>
    <t>Труба Ø 14х2 мм Ст.20</t>
  </si>
  <si>
    <t>Уголок 100x100x8мм</t>
  </si>
  <si>
    <t>DAP (УКПО, Анауская база №3)
ст.Аннау - 91,01м
DAP (УКПО, Анауская база №3) 
ст. Лавак - 36м</t>
  </si>
  <si>
    <t>Уголок 80x80x6мм</t>
  </si>
  <si>
    <t>DAP (УКПО, Анауская база №3)
ст.Аннау - 34,46м
DAP (УКПО, Анауская база №3) 
ст. Лавак - 10м</t>
  </si>
  <si>
    <t>Уголок 75x75x7мм</t>
  </si>
  <si>
    <t>ГОСТ 8509-94</t>
  </si>
  <si>
    <t>DAP (УКПО, Анауская база №3) 
ст. Лавак - 800м</t>
  </si>
  <si>
    <t>Уголок 70*70*7</t>
  </si>
  <si>
    <t xml:space="preserve">Уголок 65х65х6 </t>
  </si>
  <si>
    <t>ГОСТ 8509-93
ГОСТ 535-88</t>
  </si>
  <si>
    <t>Профиль 80*80*6</t>
  </si>
  <si>
    <t>ГОСТ 30245-2003</t>
  </si>
  <si>
    <t>Профиль 50*50*3</t>
  </si>
  <si>
    <t>ГОСТ 8639-82</t>
  </si>
  <si>
    <t>Профиль 40*40*4</t>
  </si>
  <si>
    <t>Полоса медная 40х3</t>
  </si>
  <si>
    <t>COBI-95</t>
  </si>
  <si>
    <t>Арматура Ø24мм (гладкая)</t>
  </si>
  <si>
    <t>DAP (УКПО, Анауская база №3) 
ст. Лавак</t>
  </si>
  <si>
    <t>Арматура Ø22 A-I</t>
  </si>
  <si>
    <t>Арматура Ø22мм (гладкая)</t>
  </si>
  <si>
    <t xml:space="preserve">'DAP (УКПО, Анауская база №3) 
ст. Лавак </t>
  </si>
  <si>
    <t>Арматура Ø20мм (гладкая)</t>
  </si>
  <si>
    <t>Арматура Ø16мм (гладкая)</t>
  </si>
  <si>
    <t>ГОСТ 2590-89</t>
  </si>
  <si>
    <t>Арматура Ø12мм (гладкая)</t>
  </si>
  <si>
    <t>ГОСТ 2590-90</t>
  </si>
  <si>
    <t>Арматура Ø10мм (гладкая)</t>
  </si>
  <si>
    <t>ГОСТ 2590-91</t>
  </si>
  <si>
    <t>Арматура А-I Ø20мм</t>
  </si>
  <si>
    <t>Арматура А-I Ø16мм</t>
  </si>
  <si>
    <t>Арматура А-I Ø12мм</t>
  </si>
  <si>
    <t>Арматура А-I Ø8мм</t>
  </si>
  <si>
    <t>ГОСТ 5781-82
ГОСТ 8732-78</t>
  </si>
  <si>
    <t>Арматура Ø6 A-I</t>
  </si>
  <si>
    <t>Сталь Листовая горячекатанная Лист S=6мм, 700х2000мм (1,4м2)</t>
  </si>
  <si>
    <t>Сталь Листовая горячекатанная Лист S=10мм, 710х2000мм (1,42м2)</t>
  </si>
  <si>
    <t>Сталь Листовая горячекатанная Лист S=16мм, 1000х2500мм (1,4м2)</t>
  </si>
  <si>
    <t>Сталь Листовая горячекатанная Лист S=30мм, 1250х2500мм (3,125м2)</t>
  </si>
  <si>
    <t>Сталь толстолистовая коррозийностойкая, жаростойкая и жаропрочная Лист S=6мм, 500х2000 (1м2)</t>
  </si>
  <si>
    <t>Сталь толстолистовая коррозийностойкая, жаростойкая и жаропрочная Лист S=4мм, 350х1800 (0,63м2)</t>
  </si>
  <si>
    <t>Сталь Листовая горячекатанная Лист 1850х80х4 Ст.10</t>
  </si>
  <si>
    <t>Сталь Листовая горячекатанная Лист 1760х420х4 Ст.10</t>
  </si>
  <si>
    <t>Сталь Листовая горячекатанная накладка из листа 12х700х50 Ст.3</t>
  </si>
  <si>
    <t xml:space="preserve">СтальØ16мм, А-I, L=1150-1 шт </t>
  </si>
  <si>
    <t>ГОСТ 5781-82*</t>
  </si>
  <si>
    <t>Сталь круглая Ø16мм длина 5,2м</t>
  </si>
  <si>
    <t>Листы аллюминивые =b 0,3мм, марка АД1</t>
  </si>
  <si>
    <t>Лист Б-ПН-4х1250х2000</t>
  </si>
  <si>
    <t>ГОСТ 19904-90
ГОСТ 14637-89</t>
  </si>
  <si>
    <t xml:space="preserve">Швеллер 12 </t>
  </si>
  <si>
    <t xml:space="preserve">DAP (УКПО, Анауская база №3)
ст.Аннау </t>
  </si>
  <si>
    <t>Полоса 8x80мм</t>
  </si>
  <si>
    <t>Полоса 4x40мм</t>
  </si>
  <si>
    <t>ГОСТ 103-76
ГОСТ 2590-88</t>
  </si>
  <si>
    <t>Проволока Вр-1 Ø 5 мм</t>
  </si>
  <si>
    <t>ГОСТ 6727-80.</t>
  </si>
  <si>
    <t>Электроды</t>
  </si>
  <si>
    <t xml:space="preserve">Электроды Ø3мм  </t>
  </si>
  <si>
    <t xml:space="preserve"> ОК 74/70</t>
  </si>
  <si>
    <t xml:space="preserve"> ОК 53/70 </t>
  </si>
  <si>
    <t>Электроды Ø4мм</t>
  </si>
  <si>
    <t>Электрод УОНИ 13/55 Ø 3мм</t>
  </si>
  <si>
    <t>Электрод УОНИ 13/55 Ø 4мм</t>
  </si>
  <si>
    <t>Проект 2434.00.000 Р-65, М-1/9
АООТ ДнСЗ</t>
  </si>
  <si>
    <t>ГОСТ 8816-2003
ГОСТ 8816-70</t>
  </si>
  <si>
    <r>
      <t xml:space="preserve">Шуруп путевой (стрелочный) 24x170 </t>
    </r>
    <r>
      <rPr>
        <sz val="11"/>
        <color theme="1"/>
        <rFont val="Calibri"/>
        <family val="2"/>
        <charset val="204"/>
        <scheme val="minor"/>
      </rPr>
      <t/>
    </r>
  </si>
  <si>
    <r>
      <t>ГОСТ 5812-52</t>
    </r>
    <r>
      <rPr>
        <sz val="11"/>
        <color theme="1"/>
        <rFont val="Calibri"/>
        <family val="2"/>
        <charset val="204"/>
        <scheme val="minor"/>
      </rPr>
      <t/>
    </r>
  </si>
  <si>
    <t>Примечание:</t>
  </si>
  <si>
    <t>1. Наименование предлагаемой продукции указать в соответствии с маркировками заводов производителей. Участники тендера могут представить предложения, являющиеся аналогом заявленной продукции по стандартам ISO, API и другие. По каждой предлагаемой позиции приложить технические характеристики и описания, а также в обязательном порядке приложить сертификаты качества, сертификаты происхождения, сертификаты соответствия.</t>
  </si>
  <si>
    <t>2. Предоставить формы разрешения от заводов производителей, с указанием предлагаемой продукции по номенклатуре объявленного перечня.</t>
  </si>
  <si>
    <t>3. В тендерном предложении предоставить полное техническое описания на русском языке бумажном и в электронном варианте.</t>
  </si>
  <si>
    <t>4. Предоставить электронный вариант предложения (CD-диск или USB флешка) .</t>
  </si>
  <si>
    <t>5. Включение поставляемого оборудования в Государственный реестр Туркменистана за счет ПОСТАВЩИКА.</t>
  </si>
  <si>
    <t>6. УСЛОВИЯ ОПЛАТЫ: ЗА СЧЕТ СОБСТВЕННЫХ СРЕДСТВ ГК "ТУРКМЕНГАЗ" И/ИЛИ  ЗА СЧЕТ ПРИВЛЕЧЕНИЯ ФИНАНСОВЫХ СРЕДСТВ.</t>
  </si>
  <si>
    <t>8. Поставщик должен предоставить информацию с официально заверенным переводом:</t>
  </si>
  <si>
    <t>- Уставные документы (устав);</t>
  </si>
  <si>
    <t>- Подробную банковскую референцию;</t>
  </si>
  <si>
    <t>- Справку об отсутствии задолженности от налоговых служб;</t>
  </si>
  <si>
    <t>- Акт или справку об аудиторской проверке (за последний квартал);</t>
  </si>
  <si>
    <t>- Калькуляцию цен, на предлагаемое к поставке оборудование;</t>
  </si>
  <si>
    <t>9. Рассматриваются  предложения  участников тендера которые являются производителем и/или официальным  представителем  производителя.</t>
  </si>
  <si>
    <t>Предоставляемая для ознакомления техническая информации должна содержать следующие сведения о предлагаемой продукции:</t>
  </si>
  <si>
    <t>1. Точная маркировка предлагаемого оборудования. (Если предлагается аналог, необходимо предоставить расшифровку маркировки)</t>
  </si>
  <si>
    <t>2. Все необходимые параметры (конструктивное исполнение, климатическое исполнение, и т.п.)</t>
  </si>
  <si>
    <t>3. Исполнительные чертежи с указанием установочных размеров</t>
  </si>
  <si>
    <t>4. Внешний вид продукции</t>
  </si>
  <si>
    <t>5. Если в состав продукции входят комплектующие, то необходимо предоставить комплектацию</t>
  </si>
  <si>
    <t xml:space="preserve">6. Предоставляемая техническая информация должна быть обозначена соответствующим № позиции по ЛОТ. </t>
  </si>
  <si>
    <t>7. Техническая информация должна быть только на предлагаемую продукцию и соответствовать маркировке по спецификации. (не предъявлять каталоги с несколькими видами или модификациями продукции)</t>
  </si>
  <si>
    <t xml:space="preserve">8. Предоставить разрешения на производство, сертификаты (лицензии) выданные уполномоченным органом и заверенным посольством или консульством Туркменистана в стране производителя. </t>
  </si>
  <si>
    <t>9. Предоставить график поставки</t>
  </si>
  <si>
    <t>7. Предоставить отчет о независимой инспекционной проверки на предмет испытания и качества по каждой партии поставляемого товара со стороны ведущих международных уполномоченных компании</t>
  </si>
  <si>
    <t>Проволка Вр-1 5мм</t>
  </si>
  <si>
    <t>Труба Ø530х6 Ст.20</t>
  </si>
  <si>
    <t xml:space="preserve">Труба Ø1720х16 (Футляр) </t>
  </si>
  <si>
    <t>ТУ 39-04-01297858-01</t>
  </si>
  <si>
    <t xml:space="preserve">Труба Ø1422х19,6 X70 с 3-х слойным антикоррозийным полиэтиленовым покрытием </t>
  </si>
  <si>
    <t>ГОСТ - ISO 3183-2007
Опросной лист 666-TX.O.13</t>
  </si>
  <si>
    <t xml:space="preserve">Труба Ø1422х16,4 X70 с 3-х слойным антикоррозийным полиэтиленовым покрытием </t>
  </si>
  <si>
    <t>X70 ГОСТ - ISO 3183-2007
Опросной лист 666-TX.O.12</t>
  </si>
  <si>
    <t xml:space="preserve">Труба Ø1016х13,6 X65М(L450M)  с 3-х слойным  полиэтиленовым покрытием </t>
  </si>
  <si>
    <t>X65 ГОСТ - ISO 3183-2007
Опросной лист 666-TX.O.14</t>
  </si>
  <si>
    <t>Труба Ø720х16-К60</t>
  </si>
  <si>
    <t>ТУ 14-3-1573-96</t>
  </si>
  <si>
    <t>Труба Ø530х9 К55 с заводской 3-х слойной полиэтиленовой изоляцией ЗПЭ класс2</t>
  </si>
  <si>
    <t>Труба Ø530х9 К55 с заводской 3-х слойной полиэтиленовой изоляцией ЗПЭ  по ТУ 14-156-74-2008 класс3</t>
  </si>
  <si>
    <t>Труба Ø22х4 с гидроиспытанием из катанной заготовки (патрубок с резьбой, L=80мм)</t>
  </si>
  <si>
    <t>ГОСТ 8734-75 В20
ГОСТ8733-74</t>
  </si>
  <si>
    <t>Лист 4х1000х2000</t>
  </si>
  <si>
    <t>ГОСТ 19903-74 ВСт.3кп2 
ГОСТ 14637-89</t>
  </si>
  <si>
    <t>Лист МБС-С-4</t>
  </si>
  <si>
    <t>ГОСТ 7338-90</t>
  </si>
  <si>
    <t xml:space="preserve">Проект 1709.000 </t>
  </si>
  <si>
    <r>
      <t xml:space="preserve">Медь круглая </t>
    </r>
    <r>
      <rPr>
        <sz val="10"/>
        <rFont val="Calibri"/>
        <family val="2"/>
        <charset val="204"/>
      </rPr>
      <t>Ø</t>
    </r>
    <r>
      <rPr>
        <sz val="10"/>
        <rFont val="Times New Roman"/>
        <family val="1"/>
        <charset val="204"/>
      </rPr>
      <t>95мм (1м=63кг)</t>
    </r>
  </si>
  <si>
    <t>DAP (УКПО, Анауская база №3) 
ст. Лавак -38м
DAP УКПО Марыйская база №2. ст. Гарыбата - 350м</t>
  </si>
  <si>
    <t>DAP УКПО Марыйская база №2. ст. Гарыбата - 148,5м
DAP УКПО, Лебапская база №4
ст.Зергер - 502м</t>
  </si>
  <si>
    <t>DAP УКПО, Лебапская база №4
ст.Зергер</t>
  </si>
  <si>
    <t>DAP УКПО, Лебапская база №4
ст.Зергер - 98м
DAP УКПО Марыйская база №2. ст. Гарыбата - 119,2м</t>
  </si>
  <si>
    <t>DAP  УКПО, Лебапская база №4
ст.Зергер - 309м
DAP (УКПО, Анауская база №3) 
ст. Лавак - 120м
DAP (УКПО, Марыйская база №2) ст.Гарыбата - 1357м</t>
  </si>
  <si>
    <t>DAP УКПО, Лебапская база №4
ст.Зергер - 250м
DAP (УКПО, Анауская база №3) 
ст. Лавак - 42м
DAP (УКПО, Марыйская база №2) ст.Гарыбата - 350м</t>
  </si>
  <si>
    <t>DAP УКПО, Лебапская база №4
ст.Зергер - 3346м
DAP (УКПО, Марыйская база №2) ст.Гарыбата - 105,56м
''DAP (УКПО, Анауская база №3) 
ст. Лавак - 356м</t>
  </si>
  <si>
    <t>DAP УКПО, Лебапская база №4
ст.Зергер - 10,600тн
DAP (УКПО, Марыйская база №2) ст.Гарыбата - 0,16935тн</t>
  </si>
  <si>
    <t>2024-2025</t>
  </si>
  <si>
    <t>Арматура Ø8 A-III</t>
  </si>
  <si>
    <t>Арматура Ø10 A-III</t>
  </si>
  <si>
    <t>ГОСТ 5781-83</t>
  </si>
  <si>
    <t>Арматура Ø6 A-III</t>
  </si>
  <si>
    <t>DAP (УКПО, Анауская база №3)
ст.Аннау</t>
  </si>
  <si>
    <t>ГОСТ 8732-78 B20; 
ГОСТ 8731-74 ГОСТ 8734-75 В20; ГОСТ 8733-74</t>
  </si>
  <si>
    <t>DAP 
УКПО, Лебапская база №4
ст.Зергер - 6031м
DAP (УКПО, Анауская база №3) 
ст. Лавак -117м
DAP (УКПО, Марыйская база №2) ст.Гарыбата - 474м</t>
  </si>
  <si>
    <t>DAP УКПО, Лебапская база №4
ст.Зергер - 1271м
DAP (УКПО, Марыйская база №2)  ст.Гарыбата - 2459,5м
DAP (УКПО, Анауская база №3) 
ст. Лавак - 336м</t>
  </si>
  <si>
    <t>В случае отсутствия в тендерном предложении (пакете) запрашиваемых требований, тендерная комиссия в праве отклонить ваше предложение без официального уведомления.</t>
  </si>
  <si>
    <t xml:space="preserve"> Lot №1 "Turba we demir önümleri" boýunça ýöriteleşdirme / 
Спецификация по лоту №1 "Трубы и металлопродукция" </t>
  </si>
  <si>
    <t xml:space="preserve">
 ГОСТ 10704-91
В20 ГОСТ 10705-80           </t>
  </si>
  <si>
    <t xml:space="preserve"> 108х4,5мм Трубы стальные электросварные группа поставки В1 работающие под давлением с гарантией гидравлического испытания или соответствия нормам испытательного гидравлического давления 13-80</t>
  </si>
  <si>
    <r>
      <t xml:space="preserve">Электрод </t>
    </r>
    <r>
      <rPr>
        <sz val="10"/>
        <rFont val="Calibri"/>
        <family val="2"/>
        <charset val="204"/>
      </rPr>
      <t>Ø3</t>
    </r>
    <r>
      <rPr>
        <sz val="10"/>
        <rFont val="Times New Roman"/>
        <family val="1"/>
        <charset val="204"/>
      </rPr>
      <t>мм</t>
    </r>
  </si>
  <si>
    <r>
      <t xml:space="preserve">Электрод  </t>
    </r>
    <r>
      <rPr>
        <sz val="10"/>
        <rFont val="Calibri"/>
        <family val="2"/>
        <charset val="204"/>
      </rPr>
      <t>Ø</t>
    </r>
    <r>
      <rPr>
        <sz val="10"/>
        <rFont val="Times New Roman"/>
        <family val="1"/>
        <charset val="204"/>
      </rPr>
      <t>4мм</t>
    </r>
  </si>
  <si>
    <t>ОК 74-70</t>
  </si>
  <si>
    <t>ГСМ и Прицеп цистерна</t>
  </si>
  <si>
    <t>DAP УКПО, Лебапская база №4
ст.Зергер - 246м
AP (УКПО, Марыйская база №2)  ст.Гарыбата - 235,6</t>
  </si>
  <si>
    <t>DAP УКПО, Лебапская база №4
ст.Зергер - 1390м
DAP (УКПО, Марыйская база №2) ст.Гарыбата - 903м</t>
  </si>
  <si>
    <t>Труба стальная электросварная Ø108x8</t>
  </si>
  <si>
    <t>DAP УКПО Марыйская база №2. ст. Гарыбата - 23620м
DAP (УКПО, Анауская база №3) 
ст. Лавак - 126м</t>
  </si>
  <si>
    <t xml:space="preserve">ГОСТ 8731-87; ГОСТ 8732-78 
B20; ГОСТ 8731-74
ТУ 14-3-1128-2000
ТУ 1390-012-53570464-2016
</t>
  </si>
  <si>
    <t>Труба  Ø219х6мм ст.20 с заводским 3-х слойным полиэтиленовым покрытием ПЭПк-3-Н</t>
  </si>
  <si>
    <t>ТУ 14-3-1128-2000
ТУ 1390-012-53570464-2016</t>
  </si>
  <si>
    <t>DAP УКПО Марыйская база №2. ст. Гарыбата - 27653м
DAP УКПО, Лебапская база №4
ст.Зергер - 330м
DAP УКПО, Лебапская база №4
ст.Лавак - 11376м</t>
  </si>
  <si>
    <t>DAP УКПО Марыйская база №2. ст. Гарыбата - 1005м
DAP УКПО, Лебапская база №4
ст.Зергер - 700м
DAP (УКПО, Анауская база №3) 
ст. Лавак -72м
DAP (УКПО, Анауская база №3) 
ст. Ичогуз -28м</t>
  </si>
  <si>
    <t>Труба пламепередающая Ø 89х5 - 10-А</t>
  </si>
  <si>
    <t>DAP (УКПО, Марыйская база №2)  ст.Гарыбата - 393м
DAP (УКПО, Анауская база №3) 
ст. Лавак -30м</t>
  </si>
  <si>
    <t>Труба Ø 57х6мм Ст.20 с заводской изоляцией</t>
  </si>
  <si>
    <t>Труба Ø 57х5мм Ст.20 с заводской трехслойной полиэтиленовым покрытием ПЭПк-3-Н</t>
  </si>
  <si>
    <t xml:space="preserve">DAP (УКПО, Марыйская база №2)
 ст.Гарыбата - 200м;
DAP (УКПО, Анауская база №3) 
ст. Ичогуз - 640м </t>
  </si>
  <si>
    <t>ТУ 14-3-1128-2000
ГОСТ 8732-78 
B20; ГОСТ 8731-74</t>
  </si>
  <si>
    <t>DAP (УКПО, Марыйская база №2)  ст.Гарыбата - 1549м
DAP (УКПО, Анауская база №3) 
ст. Лавак - 12м</t>
  </si>
  <si>
    <t>DAP УКПО, Лебапская база №4
ст.Зергер - 810м
'DAP (УКПО, Анауская база №3)
ст.Аннау - 2071,63м
DAP (УКПО, Анауская база №3) 
ст. Лавак - 1276м</t>
  </si>
  <si>
    <t xml:space="preserve">DAP УКПО, Лебапская база №4
ст.Зергер </t>
  </si>
  <si>
    <t>TDS 8732-78 
B20 ГОСТ 8731-74</t>
  </si>
  <si>
    <t>ТУ 14-3-1128-2000
ГОСТ 8732-78 
B20 ГОСТ 8731-74</t>
  </si>
  <si>
    <t>Труба стальная d-530*10 mm</t>
  </si>
  <si>
    <t xml:space="preserve">TDS 10704-91 </t>
  </si>
  <si>
    <t xml:space="preserve">DAP (УКПО, Анауская база №3) ст. Аннау  </t>
  </si>
  <si>
    <t>Труба стальная d-325*7 mm</t>
  </si>
  <si>
    <t xml:space="preserve">DAP (УКПО, Анауская база №3) ст. Аннау </t>
  </si>
  <si>
    <t>Труба стальная d-159*5 mm</t>
  </si>
  <si>
    <t>Труба стальная d-133*4,5 mm</t>
  </si>
  <si>
    <t>Труба стальная d-114*4,5 mm</t>
  </si>
  <si>
    <t>Труба стальная d-89*4 mm</t>
  </si>
  <si>
    <t>Труба стальная d-76*4,0 mm</t>
  </si>
  <si>
    <t>Труба стальная d-57*3,5 mm</t>
  </si>
  <si>
    <t>Труба стальная d-45*3 mm</t>
  </si>
  <si>
    <t>DAP (УКПО, Анауская база №3) ст. Аннау   6201 m;
DAP (УКПО, Марыйская база №2) ст.Гарыбата - 2150 m;</t>
  </si>
  <si>
    <t>DAP УКПО Марыйская база №2. ст. Гарыбата - 4089м
DAP (УКПО, Анауская база №3) ст. Аннау - 1773м</t>
  </si>
  <si>
    <t xml:space="preserve">DAP УКПО Марыйская база №2. ст. Гарыбата - 85м
DAP (УКПО, Анауская база №3) ст. Аннау - 3085м </t>
  </si>
  <si>
    <t>DAP (УКПО, Анауская база №3) ст. Аннау -  44972м, 
DAP (УКПО, Марыйская база №2) ст.Гарыбата -3900м;
DAP (УКПО, Лебапская база №4) ст.Зергер - 25555м;</t>
  </si>
  <si>
    <t>DAP (УКПО, Анауская база №3) ст. Аннау - 15473м;
DAP (УКПО, Лебапская база №4) ст.Зергер - 24055м.</t>
  </si>
  <si>
    <t>DAP (УКПО, Анауская база №3) ст. Аннау - 12913м;
DAP (УКПО, Лебапская база №4) ст.Зергер - 32324м;</t>
  </si>
  <si>
    <t xml:space="preserve">DAP (УКПО, Марыйская база №2) ст.Гарыбата - 5,815тн
DAP (УКПО, Анауская база №3)
ст.Аннау - 88,049тн </t>
  </si>
  <si>
    <t>DAP (УКПО, Марыйская база №2) ст.Гарыбата - 11,014тн
DAP (УКПО, Анауская база №3)
ст.Аннау -34,963тн</t>
  </si>
  <si>
    <t>2024-2026</t>
  </si>
  <si>
    <t xml:space="preserve">10.Указать сроки эксплуатации на предлагаемые продукции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</si>
</sst>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_р_._-;\-* #,##0.00_р_._-;_-* &quot;-&quot;??_р_._-;_-@_-"/>
    <numFmt numFmtId="165" formatCode="_-* #,##0\ _₽_-;\-* #,##0\ _₽_-;_-* &quot;-&quot;??\ _₽_-;_-@_-"/>
    <numFmt numFmtId="166" formatCode="_-* #,##0.000\ _₽_-;\-* #,##0.000\ _₽_-;_-* &quot;-&quot;??\ _₽_-;_-@_-"/>
    <numFmt numFmtId="167" formatCode="_-* #,##0.0000\ _₽_-;\-* #,##0.0000\ _₽_-;_-* &quot;-&quot;??\ _₽_-;_-@_-"/>
    <numFmt numFmtId="168" formatCode="_-* #,##0.00000\ _₽_-;\-* #,##0.00000\ _₽_-;_-* &quot;-&quot;??\ _₽_-;_-@_-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sz val="10"/>
      <name val="Calibri"/>
      <family val="2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b/>
      <sz val="9"/>
      <name val="Times New Roman"/>
      <family val="1"/>
      <charset val="204"/>
    </font>
    <font>
      <sz val="8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6" fillId="0" borderId="0"/>
    <xf numFmtId="164" fontId="8" fillId="0" borderId="0" applyFont="0" applyFill="0" applyBorder="0" applyAlignment="0" applyProtection="0"/>
    <xf numFmtId="0" fontId="6" fillId="0" borderId="0"/>
  </cellStyleXfs>
  <cellXfs count="75">
    <xf numFmtId="0" fontId="0" fillId="0" borderId="0" xfId="0"/>
    <xf numFmtId="0" fontId="4" fillId="2" borderId="1" xfId="0" applyFont="1" applyFill="1" applyBorder="1" applyAlignment="1">
      <alignment horizontal="center" vertical="center"/>
    </xf>
    <xf numFmtId="0" fontId="9" fillId="2" borderId="0" xfId="0" applyFont="1" applyFill="1"/>
    <xf numFmtId="0" fontId="7" fillId="2" borderId="1" xfId="0" applyFont="1" applyFill="1" applyBorder="1" applyAlignment="1">
      <alignment horizontal="left" vertical="center" wrapText="1"/>
    </xf>
    <xf numFmtId="49" fontId="7" fillId="2" borderId="1" xfId="2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vertical="center" wrapText="1"/>
    </xf>
    <xf numFmtId="0" fontId="9" fillId="2" borderId="0" xfId="0" applyFont="1" applyFill="1" applyAlignment="1">
      <alignment vertical="center"/>
    </xf>
    <xf numFmtId="0" fontId="9" fillId="2" borderId="0" xfId="0" applyFont="1" applyFill="1" applyAlignment="1">
      <alignment wrapText="1"/>
    </xf>
    <xf numFmtId="0" fontId="9" fillId="2" borderId="0" xfId="0" applyFont="1" applyFill="1" applyAlignment="1">
      <alignment horizontal="center"/>
    </xf>
    <xf numFmtId="0" fontId="9" fillId="2" borderId="0" xfId="0" applyFont="1" applyFill="1" applyAlignment="1">
      <alignment horizontal="center" vertical="center"/>
    </xf>
    <xf numFmtId="0" fontId="7" fillId="2" borderId="0" xfId="0" applyFont="1" applyFill="1" applyAlignment="1">
      <alignment horizontal="center" vertical="center" wrapText="1"/>
    </xf>
    <xf numFmtId="0" fontId="7" fillId="2" borderId="0" xfId="0" applyFont="1" applyFill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49" fontId="4" fillId="2" borderId="1" xfId="2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left" vertical="center"/>
    </xf>
    <xf numFmtId="0" fontId="4" fillId="2" borderId="1" xfId="0" quotePrefix="1" applyFont="1" applyFill="1" applyBorder="1" applyAlignment="1">
      <alignment horizontal="center" vertical="center" wrapText="1"/>
    </xf>
    <xf numFmtId="0" fontId="9" fillId="0" borderId="0" xfId="0" applyFont="1" applyFill="1"/>
    <xf numFmtId="0" fontId="4" fillId="2" borderId="0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center" vertical="center" wrapText="1"/>
    </xf>
    <xf numFmtId="164" fontId="7" fillId="2" borderId="1" xfId="2" applyFont="1" applyFill="1" applyBorder="1" applyAlignment="1">
      <alignment horizontal="center" vertical="center" wrapText="1"/>
    </xf>
    <xf numFmtId="164" fontId="4" fillId="2" borderId="1" xfId="2" applyFont="1" applyFill="1" applyBorder="1" applyAlignment="1">
      <alignment horizontal="center" vertical="center" wrapText="1"/>
    </xf>
    <xf numFmtId="165" fontId="4" fillId="2" borderId="1" xfId="2" applyNumberFormat="1" applyFont="1" applyFill="1" applyBorder="1" applyAlignment="1">
      <alignment horizontal="center" vertical="center" wrapText="1"/>
    </xf>
    <xf numFmtId="164" fontId="9" fillId="2" borderId="0" xfId="2" applyFont="1" applyFill="1" applyAlignment="1">
      <alignment horizontal="center"/>
    </xf>
    <xf numFmtId="0" fontId="9" fillId="2" borderId="0" xfId="0" applyFont="1" applyFill="1" applyAlignment="1"/>
    <xf numFmtId="0" fontId="4" fillId="2" borderId="1" xfId="0" applyFont="1" applyFill="1" applyBorder="1" applyAlignment="1">
      <alignment vertical="center"/>
    </xf>
    <xf numFmtId="0" fontId="11" fillId="2" borderId="0" xfId="0" applyFont="1" applyFill="1" applyBorder="1" applyAlignment="1">
      <alignment vertical="center" wrapText="1"/>
    </xf>
    <xf numFmtId="164" fontId="4" fillId="2" borderId="1" xfId="2" applyFont="1" applyFill="1" applyBorder="1" applyAlignment="1">
      <alignment vertical="center" wrapText="1"/>
    </xf>
    <xf numFmtId="165" fontId="4" fillId="2" borderId="1" xfId="2" applyNumberFormat="1" applyFont="1" applyFill="1" applyBorder="1" applyAlignment="1">
      <alignment vertical="center" wrapText="1"/>
    </xf>
    <xf numFmtId="165" fontId="4" fillId="2" borderId="1" xfId="2" applyNumberFormat="1" applyFont="1" applyFill="1" applyBorder="1" applyAlignment="1">
      <alignment vertical="center"/>
    </xf>
    <xf numFmtId="164" fontId="4" fillId="2" borderId="1" xfId="2" applyFont="1" applyFill="1" applyBorder="1" applyAlignment="1">
      <alignment vertical="center"/>
    </xf>
    <xf numFmtId="166" fontId="4" fillId="2" borderId="1" xfId="2" applyNumberFormat="1" applyFont="1" applyFill="1" applyBorder="1" applyAlignment="1">
      <alignment vertical="center" wrapText="1"/>
    </xf>
    <xf numFmtId="167" fontId="4" fillId="2" borderId="1" xfId="2" applyNumberFormat="1" applyFont="1" applyFill="1" applyBorder="1" applyAlignment="1">
      <alignment vertical="center" wrapText="1"/>
    </xf>
    <xf numFmtId="168" fontId="4" fillId="2" borderId="1" xfId="2" applyNumberFormat="1" applyFont="1" applyFill="1" applyBorder="1" applyAlignment="1">
      <alignment vertical="center" wrapText="1"/>
    </xf>
    <xf numFmtId="49" fontId="7" fillId="2" borderId="0" xfId="0" applyNumberFormat="1" applyFont="1" applyFill="1" applyAlignment="1">
      <alignment vertical="center"/>
    </xf>
    <xf numFmtId="164" fontId="9" fillId="2" borderId="0" xfId="2" applyFont="1" applyFill="1" applyAlignment="1"/>
    <xf numFmtId="0" fontId="7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7" fillId="2" borderId="0" xfId="0" applyFont="1" applyFill="1" applyAlignment="1">
      <alignment vertical="center"/>
    </xf>
    <xf numFmtId="0" fontId="4" fillId="2" borderId="1" xfId="1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wrapText="1"/>
    </xf>
    <xf numFmtId="0" fontId="4" fillId="2" borderId="0" xfId="0" applyFont="1" applyFill="1" applyBorder="1" applyAlignment="1">
      <alignment horizontal="left" vertical="center" wrapText="1"/>
    </xf>
    <xf numFmtId="166" fontId="4" fillId="2" borderId="0" xfId="2" applyNumberFormat="1" applyFont="1" applyFill="1" applyBorder="1" applyAlignment="1">
      <alignment vertical="center" wrapText="1"/>
    </xf>
    <xf numFmtId="49" fontId="4" fillId="2" borderId="0" xfId="0" applyNumberFormat="1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vertical="center" wrapText="1"/>
    </xf>
    <xf numFmtId="0" fontId="12" fillId="2" borderId="1" xfId="0" applyFont="1" applyFill="1" applyBorder="1" applyAlignment="1">
      <alignment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quotePrefix="1" applyFont="1" applyFill="1" applyBorder="1" applyAlignment="1">
      <alignment horizontal="center" vertical="center" wrapText="1"/>
    </xf>
    <xf numFmtId="1" fontId="4" fillId="2" borderId="1" xfId="1" applyNumberFormat="1" applyFont="1" applyFill="1" applyBorder="1" applyAlignment="1">
      <alignment horizontal="center" vertical="center" wrapText="1"/>
    </xf>
    <xf numFmtId="1" fontId="4" fillId="2" borderId="1" xfId="0" applyNumberFormat="1" applyFont="1" applyFill="1" applyBorder="1" applyAlignment="1">
      <alignment vertical="center" wrapText="1"/>
    </xf>
    <xf numFmtId="1" fontId="5" fillId="2" borderId="1" xfId="0" applyNumberFormat="1" applyFont="1" applyFill="1" applyBorder="1" applyAlignment="1">
      <alignment vertical="center" wrapText="1"/>
    </xf>
    <xf numFmtId="49" fontId="5" fillId="2" borderId="1" xfId="0" applyNumberFormat="1" applyFont="1" applyFill="1" applyBorder="1" applyAlignment="1">
      <alignment horizontal="right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left" vertical="center" wrapText="1"/>
    </xf>
    <xf numFmtId="0" fontId="3" fillId="2" borderId="0" xfId="0" applyFont="1" applyFill="1" applyAlignment="1">
      <alignment horizontal="left" vertical="center"/>
    </xf>
    <xf numFmtId="49" fontId="12" fillId="2" borderId="0" xfId="0" applyNumberFormat="1" applyFont="1" applyFill="1" applyAlignment="1">
      <alignment vertical="center" wrapText="1"/>
    </xf>
    <xf numFmtId="49" fontId="12" fillId="2" borderId="0" xfId="0" applyNumberFormat="1" applyFont="1" applyFill="1" applyAlignment="1">
      <alignment horizontal="left" vertical="center" wrapText="1"/>
    </xf>
    <xf numFmtId="49" fontId="13" fillId="2" borderId="0" xfId="0" applyNumberFormat="1" applyFont="1" applyFill="1" applyAlignment="1">
      <alignment horizontal="left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2" xfId="0" quotePrefix="1" applyFont="1" applyFill="1" applyBorder="1" applyAlignment="1">
      <alignment horizontal="center" vertical="center" wrapText="1"/>
    </xf>
    <xf numFmtId="0" fontId="4" fillId="2" borderId="3" xfId="0" quotePrefix="1" applyFont="1" applyFill="1" applyBorder="1" applyAlignment="1">
      <alignment horizontal="center" vertical="center" wrapText="1"/>
    </xf>
    <xf numFmtId="0" fontId="4" fillId="2" borderId="4" xfId="0" quotePrefix="1" applyFont="1" applyFill="1" applyBorder="1" applyAlignment="1">
      <alignment horizontal="center" vertical="center" wrapText="1"/>
    </xf>
    <xf numFmtId="0" fontId="12" fillId="2" borderId="0" xfId="0" applyFont="1" applyFill="1" applyAlignment="1">
      <alignment horizontal="left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14" fillId="2" borderId="0" xfId="0" applyFont="1" applyFill="1" applyAlignment="1">
      <alignment vertical="center"/>
    </xf>
    <xf numFmtId="0" fontId="11" fillId="2" borderId="0" xfId="0" applyFont="1" applyFill="1" applyBorder="1" applyAlignment="1">
      <alignment horizontal="left" vertical="center" wrapText="1"/>
    </xf>
    <xf numFmtId="0" fontId="12" fillId="2" borderId="0" xfId="0" applyFont="1" applyFill="1" applyBorder="1" applyAlignment="1">
      <alignment vertical="center" wrapText="1"/>
    </xf>
    <xf numFmtId="0" fontId="14" fillId="2" borderId="0" xfId="0" applyFont="1" applyFill="1" applyBorder="1" applyAlignment="1">
      <alignment horizontal="left" vertical="center"/>
    </xf>
  </cellXfs>
  <cellStyles count="4">
    <cellStyle name="Обычный" xfId="0" builtinId="0"/>
    <cellStyle name="Обычный 2" xfId="1" xr:uid="{00000000-0005-0000-0000-000001000000}"/>
    <cellStyle name="Обычный 2 2" xfId="3" xr:uid="{00000000-0005-0000-0000-000002000000}"/>
    <cellStyle name="Финансовый" xfId="2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Q843"/>
  <sheetViews>
    <sheetView tabSelected="1" zoomScaleNormal="100" workbookViewId="0">
      <selection activeCell="A177" sqref="A177:G177"/>
    </sheetView>
  </sheetViews>
  <sheetFormatPr defaultRowHeight="12.75" x14ac:dyDescent="0.2"/>
  <cols>
    <col min="1" max="1" width="4.28515625" style="2" customWidth="1"/>
    <col min="2" max="2" width="46.140625" style="7" customWidth="1"/>
    <col min="3" max="3" width="24" style="8" customWidth="1"/>
    <col min="4" max="4" width="5.5703125" style="9" customWidth="1"/>
    <col min="5" max="5" width="12.28515625" style="35" customWidth="1"/>
    <col min="6" max="6" width="31.42578125" style="10" customWidth="1"/>
    <col min="7" max="7" width="10.28515625" style="2" customWidth="1"/>
    <col min="8" max="8" width="11" style="7" bestFit="1" customWidth="1"/>
    <col min="9" max="9" width="9.140625" style="2"/>
    <col min="10" max="10" width="13.5703125" style="2" bestFit="1" customWidth="1"/>
    <col min="11" max="16384" width="9.140625" style="2"/>
  </cols>
  <sheetData>
    <row r="1" spans="1:17" ht="36.75" customHeight="1" x14ac:dyDescent="0.2">
      <c r="A1" s="69" t="s">
        <v>305</v>
      </c>
      <c r="B1" s="69"/>
      <c r="C1" s="69"/>
      <c r="D1" s="69"/>
      <c r="E1" s="69"/>
      <c r="F1" s="69"/>
      <c r="G1" s="69"/>
      <c r="H1" s="69"/>
    </row>
    <row r="2" spans="1:17" ht="38.25" x14ac:dyDescent="0.2">
      <c r="A2" s="36" t="s">
        <v>82</v>
      </c>
      <c r="B2" s="36" t="s">
        <v>83</v>
      </c>
      <c r="C2" s="36" t="s">
        <v>84</v>
      </c>
      <c r="D2" s="36" t="s">
        <v>85</v>
      </c>
      <c r="E2" s="20" t="s">
        <v>86</v>
      </c>
      <c r="F2" s="36" t="s">
        <v>87</v>
      </c>
      <c r="G2" s="36" t="s">
        <v>88</v>
      </c>
      <c r="H2" s="36" t="s">
        <v>0</v>
      </c>
      <c r="J2" s="57"/>
      <c r="K2" s="58"/>
      <c r="L2" s="58"/>
      <c r="M2" s="58"/>
      <c r="N2" s="58"/>
      <c r="O2" s="58"/>
      <c r="P2" s="58"/>
      <c r="Q2" s="58"/>
    </row>
    <row r="3" spans="1:17" x14ac:dyDescent="0.2">
      <c r="A3" s="36">
        <v>1</v>
      </c>
      <c r="B3" s="36">
        <v>2</v>
      </c>
      <c r="C3" s="36">
        <v>3</v>
      </c>
      <c r="D3" s="36">
        <v>4</v>
      </c>
      <c r="E3" s="4">
        <v>5</v>
      </c>
      <c r="F3" s="36">
        <v>6</v>
      </c>
      <c r="G3" s="36">
        <v>7</v>
      </c>
      <c r="H3" s="36">
        <v>8</v>
      </c>
    </row>
    <row r="4" spans="1:17" x14ac:dyDescent="0.2">
      <c r="A4" s="49"/>
      <c r="B4" s="3" t="s">
        <v>89</v>
      </c>
      <c r="C4" s="49"/>
      <c r="D4" s="49"/>
      <c r="E4" s="27"/>
      <c r="F4" s="49"/>
      <c r="G4" s="49"/>
      <c r="H4" s="6"/>
    </row>
    <row r="5" spans="1:17" ht="25.5" x14ac:dyDescent="0.2">
      <c r="A5" s="49">
        <v>1</v>
      </c>
      <c r="B5" s="5" t="s">
        <v>267</v>
      </c>
      <c r="C5" s="49" t="s">
        <v>268</v>
      </c>
      <c r="D5" s="49" t="s">
        <v>1</v>
      </c>
      <c r="E5" s="27">
        <v>60</v>
      </c>
      <c r="F5" s="49" t="s">
        <v>145</v>
      </c>
      <c r="G5" s="49" t="s">
        <v>295</v>
      </c>
      <c r="H5" s="6"/>
    </row>
    <row r="6" spans="1:17" ht="25.5" x14ac:dyDescent="0.2">
      <c r="A6" s="49">
        <v>2</v>
      </c>
      <c r="B6" s="5" t="s">
        <v>269</v>
      </c>
      <c r="C6" s="49" t="s">
        <v>270</v>
      </c>
      <c r="D6" s="1" t="s">
        <v>1</v>
      </c>
      <c r="E6" s="30">
        <v>11400</v>
      </c>
      <c r="F6" s="49" t="s">
        <v>145</v>
      </c>
      <c r="G6" s="49" t="s">
        <v>295</v>
      </c>
      <c r="H6" s="6"/>
    </row>
    <row r="7" spans="1:17" ht="25.5" x14ac:dyDescent="0.2">
      <c r="A7" s="49">
        <v>3</v>
      </c>
      <c r="B7" s="5" t="s">
        <v>271</v>
      </c>
      <c r="C7" s="49" t="s">
        <v>272</v>
      </c>
      <c r="D7" s="1" t="s">
        <v>1</v>
      </c>
      <c r="E7" s="30">
        <v>112582</v>
      </c>
      <c r="F7" s="49" t="s">
        <v>145</v>
      </c>
      <c r="G7" s="49" t="s">
        <v>295</v>
      </c>
      <c r="H7" s="6"/>
    </row>
    <row r="8" spans="1:17" ht="25.5" x14ac:dyDescent="0.2">
      <c r="A8" s="49">
        <v>4</v>
      </c>
      <c r="B8" s="5" t="s">
        <v>273</v>
      </c>
      <c r="C8" s="49" t="s">
        <v>274</v>
      </c>
      <c r="D8" s="1" t="s">
        <v>1</v>
      </c>
      <c r="E8" s="30">
        <v>1216</v>
      </c>
      <c r="F8" s="49" t="s">
        <v>145</v>
      </c>
      <c r="G8" s="49" t="s">
        <v>295</v>
      </c>
      <c r="H8" s="6"/>
    </row>
    <row r="9" spans="1:17" ht="25.5" x14ac:dyDescent="0.2">
      <c r="A9" s="49">
        <v>5</v>
      </c>
      <c r="B9" s="15" t="s">
        <v>275</v>
      </c>
      <c r="C9" s="49" t="s">
        <v>276</v>
      </c>
      <c r="D9" s="1" t="s">
        <v>1</v>
      </c>
      <c r="E9" s="30">
        <v>150</v>
      </c>
      <c r="F9" s="49" t="s">
        <v>145</v>
      </c>
      <c r="G9" s="49" t="s">
        <v>295</v>
      </c>
      <c r="H9" s="6"/>
    </row>
    <row r="10" spans="1:17" ht="25.5" x14ac:dyDescent="0.2">
      <c r="A10" s="49">
        <v>6</v>
      </c>
      <c r="B10" s="5" t="s">
        <v>90</v>
      </c>
      <c r="C10" s="49" t="s">
        <v>91</v>
      </c>
      <c r="D10" s="49" t="s">
        <v>1</v>
      </c>
      <c r="E10" s="28">
        <v>541</v>
      </c>
      <c r="F10" s="49" t="s">
        <v>145</v>
      </c>
      <c r="G10" s="49" t="s">
        <v>295</v>
      </c>
      <c r="H10" s="6"/>
    </row>
    <row r="11" spans="1:17" ht="25.5" x14ac:dyDescent="0.2">
      <c r="A11" s="49">
        <v>7</v>
      </c>
      <c r="B11" s="5" t="s">
        <v>93</v>
      </c>
      <c r="C11" s="49" t="s">
        <v>91</v>
      </c>
      <c r="D11" s="49" t="s">
        <v>1</v>
      </c>
      <c r="E11" s="28">
        <v>76</v>
      </c>
      <c r="F11" s="49" t="s">
        <v>145</v>
      </c>
      <c r="G11" s="49" t="s">
        <v>295</v>
      </c>
      <c r="H11" s="6"/>
    </row>
    <row r="12" spans="1:17" ht="25.5" x14ac:dyDescent="0.2">
      <c r="A12" s="49">
        <v>8</v>
      </c>
      <c r="B12" s="5" t="s">
        <v>332</v>
      </c>
      <c r="C12" s="13" t="s">
        <v>333</v>
      </c>
      <c r="D12" s="49" t="s">
        <v>1</v>
      </c>
      <c r="E12" s="52">
        <v>17500</v>
      </c>
      <c r="F12" s="49" t="s">
        <v>334</v>
      </c>
      <c r="G12" s="55" t="s">
        <v>352</v>
      </c>
      <c r="H12" s="49"/>
    </row>
    <row r="13" spans="1:17" ht="25.5" x14ac:dyDescent="0.2">
      <c r="A13" s="49">
        <v>9</v>
      </c>
      <c r="B13" s="5" t="s">
        <v>277</v>
      </c>
      <c r="C13" s="1" t="s">
        <v>27</v>
      </c>
      <c r="D13" s="1" t="s">
        <v>1</v>
      </c>
      <c r="E13" s="30">
        <v>87</v>
      </c>
      <c r="F13" s="49" t="s">
        <v>145</v>
      </c>
      <c r="G13" s="49" t="s">
        <v>295</v>
      </c>
      <c r="H13" s="6"/>
    </row>
    <row r="14" spans="1:17" ht="38.25" x14ac:dyDescent="0.2">
      <c r="A14" s="49">
        <v>10</v>
      </c>
      <c r="B14" s="5" t="s">
        <v>278</v>
      </c>
      <c r="C14" s="1" t="s">
        <v>27</v>
      </c>
      <c r="D14" s="1" t="s">
        <v>1</v>
      </c>
      <c r="E14" s="30">
        <v>72</v>
      </c>
      <c r="F14" s="49" t="s">
        <v>145</v>
      </c>
      <c r="G14" s="49" t="s">
        <v>295</v>
      </c>
      <c r="H14" s="6"/>
    </row>
    <row r="15" spans="1:17" ht="25.5" x14ac:dyDescent="0.2">
      <c r="A15" s="49">
        <v>11</v>
      </c>
      <c r="B15" s="5" t="s">
        <v>94</v>
      </c>
      <c r="C15" s="49" t="s">
        <v>7</v>
      </c>
      <c r="D15" s="49" t="s">
        <v>1</v>
      </c>
      <c r="E15" s="28">
        <v>476</v>
      </c>
      <c r="F15" s="49" t="s">
        <v>145</v>
      </c>
      <c r="G15" s="49" t="s">
        <v>295</v>
      </c>
      <c r="H15" s="6"/>
    </row>
    <row r="16" spans="1:17" ht="25.5" x14ac:dyDescent="0.2">
      <c r="A16" s="49">
        <v>12</v>
      </c>
      <c r="B16" s="5" t="s">
        <v>95</v>
      </c>
      <c r="C16" s="49" t="s">
        <v>91</v>
      </c>
      <c r="D16" s="49" t="s">
        <v>1</v>
      </c>
      <c r="E16" s="28">
        <v>312</v>
      </c>
      <c r="F16" s="49" t="s">
        <v>145</v>
      </c>
      <c r="G16" s="49" t="s">
        <v>295</v>
      </c>
      <c r="H16" s="6"/>
    </row>
    <row r="17" spans="1:10" ht="25.5" x14ac:dyDescent="0.2">
      <c r="A17" s="49">
        <v>13</v>
      </c>
      <c r="B17" s="5" t="s">
        <v>266</v>
      </c>
      <c r="C17" s="49" t="s">
        <v>7</v>
      </c>
      <c r="D17" s="49" t="s">
        <v>1</v>
      </c>
      <c r="E17" s="28">
        <v>60</v>
      </c>
      <c r="F17" s="49" t="s">
        <v>145</v>
      </c>
      <c r="G17" s="49" t="s">
        <v>295</v>
      </c>
      <c r="H17" s="6"/>
    </row>
    <row r="18" spans="1:10" ht="25.5" x14ac:dyDescent="0.2">
      <c r="A18" s="49">
        <v>14</v>
      </c>
      <c r="B18" s="5" t="s">
        <v>96</v>
      </c>
      <c r="C18" s="49" t="s">
        <v>97</v>
      </c>
      <c r="D18" s="1" t="s">
        <v>1</v>
      </c>
      <c r="E18" s="29">
        <v>9</v>
      </c>
      <c r="F18" s="49" t="s">
        <v>145</v>
      </c>
      <c r="G18" s="49" t="s">
        <v>295</v>
      </c>
      <c r="H18" s="6"/>
    </row>
    <row r="19" spans="1:10" ht="25.5" x14ac:dyDescent="0.2">
      <c r="A19" s="49">
        <v>15</v>
      </c>
      <c r="B19" s="5" t="s">
        <v>98</v>
      </c>
      <c r="C19" s="49" t="s">
        <v>2</v>
      </c>
      <c r="D19" s="1" t="s">
        <v>1</v>
      </c>
      <c r="E19" s="30">
        <v>222.4</v>
      </c>
      <c r="F19" s="49" t="s">
        <v>145</v>
      </c>
      <c r="G19" s="49" t="s">
        <v>295</v>
      </c>
      <c r="H19" s="6"/>
    </row>
    <row r="20" spans="1:10" ht="51" x14ac:dyDescent="0.2">
      <c r="A20" s="49">
        <v>16</v>
      </c>
      <c r="B20" s="5" t="s">
        <v>99</v>
      </c>
      <c r="C20" s="49" t="s">
        <v>100</v>
      </c>
      <c r="D20" s="49" t="s">
        <v>1</v>
      </c>
      <c r="E20" s="28">
        <f>1390+903</f>
        <v>2293</v>
      </c>
      <c r="F20" s="49" t="s">
        <v>313</v>
      </c>
      <c r="G20" s="49" t="s">
        <v>295</v>
      </c>
      <c r="H20" s="6"/>
    </row>
    <row r="21" spans="1:10" ht="25.5" x14ac:dyDescent="0.2">
      <c r="A21" s="49">
        <v>17</v>
      </c>
      <c r="B21" s="6" t="s">
        <v>102</v>
      </c>
      <c r="C21" s="49" t="s">
        <v>103</v>
      </c>
      <c r="D21" s="1" t="s">
        <v>1</v>
      </c>
      <c r="E21" s="29">
        <v>430</v>
      </c>
      <c r="F21" s="62" t="s">
        <v>92</v>
      </c>
      <c r="G21" s="49" t="s">
        <v>295</v>
      </c>
      <c r="H21" s="6"/>
    </row>
    <row r="22" spans="1:10" x14ac:dyDescent="0.2">
      <c r="A22" s="49">
        <v>18</v>
      </c>
      <c r="B22" s="6" t="s">
        <v>104</v>
      </c>
      <c r="C22" s="49" t="s">
        <v>2</v>
      </c>
      <c r="D22" s="1" t="s">
        <v>1</v>
      </c>
      <c r="E22" s="29">
        <f>12+121+5</f>
        <v>138</v>
      </c>
      <c r="F22" s="64"/>
      <c r="G22" s="49" t="s">
        <v>295</v>
      </c>
      <c r="H22" s="6"/>
    </row>
    <row r="23" spans="1:10" ht="51" x14ac:dyDescent="0.2">
      <c r="A23" s="49">
        <v>19</v>
      </c>
      <c r="B23" s="5" t="s">
        <v>105</v>
      </c>
      <c r="C23" s="49" t="s">
        <v>106</v>
      </c>
      <c r="D23" s="1" t="s">
        <v>1</v>
      </c>
      <c r="E23" s="30">
        <f>110+23510+126</f>
        <v>23746</v>
      </c>
      <c r="F23" s="47" t="s">
        <v>315</v>
      </c>
      <c r="G23" s="49" t="s">
        <v>295</v>
      </c>
      <c r="H23" s="6"/>
      <c r="J23" s="10"/>
    </row>
    <row r="24" spans="1:10" ht="25.5" x14ac:dyDescent="0.2">
      <c r="A24" s="49">
        <v>20</v>
      </c>
      <c r="B24" s="5" t="s">
        <v>107</v>
      </c>
      <c r="C24" s="49" t="s">
        <v>108</v>
      </c>
      <c r="D24" s="1" t="s">
        <v>1</v>
      </c>
      <c r="E24" s="29">
        <v>110</v>
      </c>
      <c r="F24" s="49" t="s">
        <v>92</v>
      </c>
      <c r="G24" s="49" t="s">
        <v>295</v>
      </c>
      <c r="H24" s="6"/>
    </row>
    <row r="25" spans="1:10" ht="76.5" x14ac:dyDescent="0.2">
      <c r="A25" s="49">
        <v>21</v>
      </c>
      <c r="B25" s="5" t="s">
        <v>109</v>
      </c>
      <c r="C25" s="49" t="s">
        <v>316</v>
      </c>
      <c r="D25" s="49" t="s">
        <v>1</v>
      </c>
      <c r="E25" s="28">
        <f>550+330+78+38401</f>
        <v>39359</v>
      </c>
      <c r="F25" s="47" t="s">
        <v>319</v>
      </c>
      <c r="G25" s="49" t="s">
        <v>295</v>
      </c>
      <c r="H25" s="6"/>
    </row>
    <row r="26" spans="1:10" ht="25.5" x14ac:dyDescent="0.2">
      <c r="A26" s="49">
        <v>22</v>
      </c>
      <c r="B26" s="5" t="s">
        <v>110</v>
      </c>
      <c r="C26" s="49" t="s">
        <v>111</v>
      </c>
      <c r="D26" s="49" t="s">
        <v>1</v>
      </c>
      <c r="E26" s="22">
        <v>25228</v>
      </c>
      <c r="F26" s="49" t="s">
        <v>112</v>
      </c>
      <c r="G26" s="49" t="s">
        <v>295</v>
      </c>
      <c r="H26" s="6"/>
    </row>
    <row r="27" spans="1:10" ht="51" x14ac:dyDescent="0.2">
      <c r="A27" s="49">
        <v>23</v>
      </c>
      <c r="B27" s="5" t="s">
        <v>113</v>
      </c>
      <c r="C27" s="49" t="s">
        <v>114</v>
      </c>
      <c r="D27" s="49" t="s">
        <v>1</v>
      </c>
      <c r="E27" s="28">
        <f>110+440</f>
        <v>550</v>
      </c>
      <c r="F27" s="48" t="s">
        <v>115</v>
      </c>
      <c r="G27" s="49" t="s">
        <v>295</v>
      </c>
      <c r="H27" s="6"/>
    </row>
    <row r="28" spans="1:10" ht="25.5" x14ac:dyDescent="0.2">
      <c r="A28" s="49">
        <v>24</v>
      </c>
      <c r="B28" s="5" t="s">
        <v>335</v>
      </c>
      <c r="C28" s="13" t="s">
        <v>333</v>
      </c>
      <c r="D28" s="49" t="s">
        <v>1</v>
      </c>
      <c r="E28" s="52">
        <v>150</v>
      </c>
      <c r="F28" s="49" t="s">
        <v>334</v>
      </c>
      <c r="G28" s="56" t="s">
        <v>295</v>
      </c>
      <c r="H28" s="49"/>
    </row>
    <row r="29" spans="1:10" ht="25.5" x14ac:dyDescent="0.2">
      <c r="A29" s="49">
        <v>25</v>
      </c>
      <c r="B29" s="5" t="s">
        <v>116</v>
      </c>
      <c r="C29" s="49" t="s">
        <v>7</v>
      </c>
      <c r="D29" s="49" t="s">
        <v>1</v>
      </c>
      <c r="E29" s="22">
        <v>1008</v>
      </c>
      <c r="F29" s="47" t="s">
        <v>112</v>
      </c>
      <c r="G29" s="49" t="s">
        <v>295</v>
      </c>
      <c r="H29" s="6"/>
    </row>
    <row r="30" spans="1:10" ht="51" x14ac:dyDescent="0.2">
      <c r="A30" s="49">
        <v>26</v>
      </c>
      <c r="B30" s="5" t="s">
        <v>117</v>
      </c>
      <c r="C30" s="49" t="s">
        <v>2</v>
      </c>
      <c r="D30" s="49" t="s">
        <v>1</v>
      </c>
      <c r="E30" s="28">
        <f>38+70+280</f>
        <v>388</v>
      </c>
      <c r="F30" s="47" t="s">
        <v>287</v>
      </c>
      <c r="G30" s="49" t="s">
        <v>295</v>
      </c>
      <c r="H30" s="6"/>
    </row>
    <row r="31" spans="1:10" ht="51" x14ac:dyDescent="0.2">
      <c r="A31" s="49">
        <v>27</v>
      </c>
      <c r="B31" s="6" t="s">
        <v>75</v>
      </c>
      <c r="C31" s="49" t="s">
        <v>7</v>
      </c>
      <c r="D31" s="49" t="s">
        <v>1</v>
      </c>
      <c r="E31" s="22">
        <f>85+3085</f>
        <v>3170</v>
      </c>
      <c r="F31" s="49" t="s">
        <v>346</v>
      </c>
      <c r="G31" s="49" t="s">
        <v>295</v>
      </c>
      <c r="H31" s="6"/>
    </row>
    <row r="32" spans="1:10" ht="25.5" x14ac:dyDescent="0.2">
      <c r="A32" s="49">
        <v>28</v>
      </c>
      <c r="B32" s="5" t="s">
        <v>118</v>
      </c>
      <c r="C32" s="49" t="s">
        <v>2</v>
      </c>
      <c r="D32" s="49" t="s">
        <v>1</v>
      </c>
      <c r="E32" s="28">
        <f>722+20+629</f>
        <v>1371</v>
      </c>
      <c r="F32" s="49" t="s">
        <v>92</v>
      </c>
      <c r="G32" s="49" t="s">
        <v>295</v>
      </c>
      <c r="H32" s="6"/>
    </row>
    <row r="33" spans="1:8" ht="51" x14ac:dyDescent="0.2">
      <c r="A33" s="49">
        <v>29</v>
      </c>
      <c r="B33" s="5" t="s">
        <v>119</v>
      </c>
      <c r="C33" s="49" t="s">
        <v>100</v>
      </c>
      <c r="D33" s="49" t="s">
        <v>1</v>
      </c>
      <c r="E33" s="21">
        <f>22+502+126.5</f>
        <v>650.5</v>
      </c>
      <c r="F33" s="49" t="s">
        <v>288</v>
      </c>
      <c r="G33" s="49" t="s">
        <v>295</v>
      </c>
      <c r="H33" s="6"/>
    </row>
    <row r="34" spans="1:8" ht="25.5" x14ac:dyDescent="0.2">
      <c r="A34" s="49">
        <v>30</v>
      </c>
      <c r="B34" s="5" t="s">
        <v>317</v>
      </c>
      <c r="C34" s="49" t="s">
        <v>318</v>
      </c>
      <c r="D34" s="49" t="s">
        <v>1</v>
      </c>
      <c r="E34" s="21">
        <v>30283</v>
      </c>
      <c r="F34" s="49" t="s">
        <v>92</v>
      </c>
      <c r="G34" s="49" t="s">
        <v>295</v>
      </c>
      <c r="H34" s="6"/>
    </row>
    <row r="35" spans="1:8" ht="25.5" customHeight="1" x14ac:dyDescent="0.2">
      <c r="A35" s="49">
        <v>31</v>
      </c>
      <c r="B35" s="5" t="s">
        <v>120</v>
      </c>
      <c r="C35" s="49" t="s">
        <v>6</v>
      </c>
      <c r="D35" s="1" t="s">
        <v>1</v>
      </c>
      <c r="E35" s="29">
        <v>9</v>
      </c>
      <c r="F35" s="49" t="s">
        <v>92</v>
      </c>
      <c r="G35" s="49" t="s">
        <v>295</v>
      </c>
      <c r="H35" s="6"/>
    </row>
    <row r="36" spans="1:8" ht="51" x14ac:dyDescent="0.2">
      <c r="A36" s="49">
        <v>32</v>
      </c>
      <c r="B36" s="5" t="s">
        <v>121</v>
      </c>
      <c r="C36" s="49" t="s">
        <v>7</v>
      </c>
      <c r="D36" s="49" t="s">
        <v>1</v>
      </c>
      <c r="E36" s="22">
        <f>89+5773</f>
        <v>5862</v>
      </c>
      <c r="F36" s="49" t="s">
        <v>345</v>
      </c>
      <c r="G36" s="49" t="s">
        <v>295</v>
      </c>
      <c r="H36" s="6"/>
    </row>
    <row r="37" spans="1:8" ht="25.5" x14ac:dyDescent="0.2">
      <c r="A37" s="49">
        <v>33</v>
      </c>
      <c r="B37" s="5" t="s">
        <v>122</v>
      </c>
      <c r="C37" s="49" t="s">
        <v>123</v>
      </c>
      <c r="D37" s="49" t="s">
        <v>1</v>
      </c>
      <c r="E37" s="28">
        <v>11000</v>
      </c>
      <c r="F37" s="62" t="s">
        <v>92</v>
      </c>
      <c r="G37" s="49" t="s">
        <v>295</v>
      </c>
      <c r="H37" s="6"/>
    </row>
    <row r="38" spans="1:8" x14ac:dyDescent="0.2">
      <c r="A38" s="49">
        <v>34</v>
      </c>
      <c r="B38" s="5" t="s">
        <v>124</v>
      </c>
      <c r="C38" s="49" t="s">
        <v>125</v>
      </c>
      <c r="D38" s="49" t="s">
        <v>1</v>
      </c>
      <c r="E38" s="28">
        <v>10</v>
      </c>
      <c r="F38" s="63"/>
      <c r="G38" s="49" t="s">
        <v>295</v>
      </c>
      <c r="H38" s="6"/>
    </row>
    <row r="39" spans="1:8" x14ac:dyDescent="0.2">
      <c r="A39" s="49">
        <v>35</v>
      </c>
      <c r="B39" s="5" t="s">
        <v>126</v>
      </c>
      <c r="C39" s="49" t="s">
        <v>2</v>
      </c>
      <c r="D39" s="49" t="s">
        <v>1</v>
      </c>
      <c r="E39" s="28">
        <v>13</v>
      </c>
      <c r="F39" s="64"/>
      <c r="G39" s="49" t="s">
        <v>295</v>
      </c>
      <c r="H39" s="6"/>
    </row>
    <row r="40" spans="1:8" ht="51" x14ac:dyDescent="0.2">
      <c r="A40" s="49">
        <v>36</v>
      </c>
      <c r="B40" s="5" t="s">
        <v>127</v>
      </c>
      <c r="C40" s="49" t="s">
        <v>2</v>
      </c>
      <c r="D40" s="49" t="s">
        <v>1</v>
      </c>
      <c r="E40" s="28">
        <f>51+98</f>
        <v>149</v>
      </c>
      <c r="F40" s="49" t="s">
        <v>128</v>
      </c>
      <c r="G40" s="49" t="s">
        <v>295</v>
      </c>
      <c r="H40" s="6"/>
    </row>
    <row r="41" spans="1:8" ht="89.25" x14ac:dyDescent="0.2">
      <c r="A41" s="49">
        <v>37</v>
      </c>
      <c r="B41" s="5" t="s">
        <v>129</v>
      </c>
      <c r="C41" s="49" t="s">
        <v>100</v>
      </c>
      <c r="D41" s="49" t="s">
        <v>1</v>
      </c>
      <c r="E41" s="28">
        <f>6031+117+474</f>
        <v>6622</v>
      </c>
      <c r="F41" s="49" t="s">
        <v>302</v>
      </c>
      <c r="G41" s="49" t="s">
        <v>295</v>
      </c>
      <c r="H41" s="6"/>
    </row>
    <row r="42" spans="1:8" ht="25.5" x14ac:dyDescent="0.2">
      <c r="A42" s="49">
        <v>38</v>
      </c>
      <c r="B42" s="5" t="s">
        <v>130</v>
      </c>
      <c r="C42" s="49" t="s">
        <v>131</v>
      </c>
      <c r="D42" s="49" t="s">
        <v>1</v>
      </c>
      <c r="E42" s="28">
        <f>10+13</f>
        <v>23</v>
      </c>
      <c r="F42" s="49" t="s">
        <v>92</v>
      </c>
      <c r="G42" s="49" t="s">
        <v>295</v>
      </c>
      <c r="H42" s="6"/>
    </row>
    <row r="43" spans="1:8" ht="51" x14ac:dyDescent="0.2">
      <c r="A43" s="49">
        <v>39</v>
      </c>
      <c r="B43" s="5" t="s">
        <v>337</v>
      </c>
      <c r="C43" s="13" t="s">
        <v>333</v>
      </c>
      <c r="D43" s="49" t="s">
        <v>1</v>
      </c>
      <c r="E43" s="53">
        <v>8351</v>
      </c>
      <c r="F43" s="13" t="s">
        <v>344</v>
      </c>
      <c r="G43" s="56" t="s">
        <v>295</v>
      </c>
      <c r="H43" s="13"/>
    </row>
    <row r="44" spans="1:8" ht="51" x14ac:dyDescent="0.2">
      <c r="A44" s="49">
        <v>40</v>
      </c>
      <c r="B44" s="5" t="s">
        <v>132</v>
      </c>
      <c r="C44" s="49" t="s">
        <v>2</v>
      </c>
      <c r="D44" s="49" t="s">
        <v>1</v>
      </c>
      <c r="E44" s="22">
        <f>1500+71500</f>
        <v>73000</v>
      </c>
      <c r="F44" s="49" t="s">
        <v>133</v>
      </c>
      <c r="G44" s="49" t="s">
        <v>295</v>
      </c>
      <c r="H44" s="6"/>
    </row>
    <row r="45" spans="1:8" ht="25.5" x14ac:dyDescent="0.2">
      <c r="A45" s="49">
        <v>41</v>
      </c>
      <c r="B45" s="5" t="s">
        <v>134</v>
      </c>
      <c r="C45" s="49" t="s">
        <v>135</v>
      </c>
      <c r="D45" s="49" t="s">
        <v>1</v>
      </c>
      <c r="E45" s="28">
        <v>306</v>
      </c>
      <c r="F45" s="49" t="s">
        <v>289</v>
      </c>
      <c r="G45" s="49" t="s">
        <v>295</v>
      </c>
      <c r="H45" s="6"/>
    </row>
    <row r="46" spans="1:8" ht="25.5" x14ac:dyDescent="0.2">
      <c r="A46" s="49">
        <v>42</v>
      </c>
      <c r="B46" s="5" t="s">
        <v>338</v>
      </c>
      <c r="C46" s="13" t="s">
        <v>333</v>
      </c>
      <c r="D46" s="49" t="s">
        <v>1</v>
      </c>
      <c r="E46" s="53">
        <v>133</v>
      </c>
      <c r="F46" s="49" t="s">
        <v>336</v>
      </c>
      <c r="G46" s="56" t="s">
        <v>295</v>
      </c>
      <c r="H46" s="13"/>
    </row>
    <row r="47" spans="1:8" ht="25.5" customHeight="1" x14ac:dyDescent="0.2">
      <c r="A47" s="49">
        <v>43</v>
      </c>
      <c r="B47" s="5" t="s">
        <v>136</v>
      </c>
      <c r="C47" s="49" t="s">
        <v>125</v>
      </c>
      <c r="D47" s="49" t="s">
        <v>1</v>
      </c>
      <c r="E47" s="28">
        <v>10</v>
      </c>
      <c r="F47" s="62" t="s">
        <v>92</v>
      </c>
      <c r="G47" s="49" t="s">
        <v>295</v>
      </c>
      <c r="H47" s="6"/>
    </row>
    <row r="48" spans="1:8" ht="25.5" x14ac:dyDescent="0.2">
      <c r="A48" s="49">
        <v>44</v>
      </c>
      <c r="B48" s="5" t="s">
        <v>76</v>
      </c>
      <c r="C48" s="49" t="s">
        <v>137</v>
      </c>
      <c r="D48" s="49" t="s">
        <v>1</v>
      </c>
      <c r="E48" s="28">
        <f>12</f>
        <v>12</v>
      </c>
      <c r="F48" s="63"/>
      <c r="G48" s="49" t="s">
        <v>295</v>
      </c>
      <c r="H48" s="6"/>
    </row>
    <row r="49" spans="1:8" x14ac:dyDescent="0.2">
      <c r="A49" s="49">
        <v>45</v>
      </c>
      <c r="B49" s="5" t="s">
        <v>138</v>
      </c>
      <c r="C49" s="49" t="s">
        <v>2</v>
      </c>
      <c r="D49" s="49" t="s">
        <v>1</v>
      </c>
      <c r="E49" s="28">
        <v>60</v>
      </c>
      <c r="F49" s="63"/>
      <c r="G49" s="49" t="s">
        <v>295</v>
      </c>
      <c r="H49" s="6"/>
    </row>
    <row r="50" spans="1:8" x14ac:dyDescent="0.2">
      <c r="A50" s="49">
        <v>46</v>
      </c>
      <c r="B50" s="5" t="s">
        <v>139</v>
      </c>
      <c r="C50" s="49" t="s">
        <v>2</v>
      </c>
      <c r="D50" s="49" t="s">
        <v>1</v>
      </c>
      <c r="E50" s="28">
        <v>50</v>
      </c>
      <c r="F50" s="63"/>
      <c r="G50" s="49" t="s">
        <v>295</v>
      </c>
      <c r="H50" s="6"/>
    </row>
    <row r="51" spans="1:8" x14ac:dyDescent="0.2">
      <c r="A51" s="49">
        <v>47</v>
      </c>
      <c r="B51" s="5" t="s">
        <v>140</v>
      </c>
      <c r="C51" s="49" t="s">
        <v>2</v>
      </c>
      <c r="D51" s="49" t="s">
        <v>1</v>
      </c>
      <c r="E51" s="28">
        <v>55</v>
      </c>
      <c r="F51" s="63"/>
      <c r="G51" s="49" t="s">
        <v>295</v>
      </c>
      <c r="H51" s="6"/>
    </row>
    <row r="52" spans="1:8" x14ac:dyDescent="0.2">
      <c r="A52" s="49">
        <v>48</v>
      </c>
      <c r="B52" s="5" t="s">
        <v>141</v>
      </c>
      <c r="C52" s="49" t="s">
        <v>2</v>
      </c>
      <c r="D52" s="49" t="s">
        <v>1</v>
      </c>
      <c r="E52" s="28">
        <v>2371</v>
      </c>
      <c r="F52" s="64"/>
      <c r="G52" s="49" t="s">
        <v>295</v>
      </c>
      <c r="H52" s="6"/>
    </row>
    <row r="53" spans="1:8" ht="76.5" x14ac:dyDescent="0.2">
      <c r="A53" s="49">
        <v>49</v>
      </c>
      <c r="B53" s="5" t="s">
        <v>339</v>
      </c>
      <c r="C53" s="13" t="s">
        <v>333</v>
      </c>
      <c r="D53" s="49" t="s">
        <v>1</v>
      </c>
      <c r="E53" s="54">
        <v>74427</v>
      </c>
      <c r="F53" s="13" t="s">
        <v>347</v>
      </c>
      <c r="G53" s="56" t="s">
        <v>295</v>
      </c>
      <c r="H53" s="13"/>
    </row>
    <row r="54" spans="1:8" ht="102" x14ac:dyDescent="0.2">
      <c r="A54" s="49">
        <v>50</v>
      </c>
      <c r="B54" s="5" t="s">
        <v>142</v>
      </c>
      <c r="C54" s="49" t="s">
        <v>143</v>
      </c>
      <c r="D54" s="49" t="s">
        <v>1</v>
      </c>
      <c r="E54" s="28">
        <f>700+138+429+72+197+146+95+28</f>
        <v>1805</v>
      </c>
      <c r="F54" s="49" t="s">
        <v>320</v>
      </c>
      <c r="G54" s="49" t="s">
        <v>295</v>
      </c>
      <c r="H54" s="6"/>
    </row>
    <row r="55" spans="1:8" ht="51" x14ac:dyDescent="0.2">
      <c r="A55" s="49">
        <v>51</v>
      </c>
      <c r="B55" s="5" t="s">
        <v>144</v>
      </c>
      <c r="C55" s="49" t="s">
        <v>7</v>
      </c>
      <c r="D55" s="49" t="s">
        <v>1</v>
      </c>
      <c r="E55" s="27">
        <f>98+119.2</f>
        <v>217.2</v>
      </c>
      <c r="F55" s="48" t="s">
        <v>290</v>
      </c>
      <c r="G55" s="49" t="s">
        <v>295</v>
      </c>
      <c r="H55" s="6"/>
    </row>
    <row r="56" spans="1:8" ht="51" x14ac:dyDescent="0.2">
      <c r="A56" s="49">
        <v>52</v>
      </c>
      <c r="B56" s="6" t="s">
        <v>307</v>
      </c>
      <c r="C56" s="49" t="s">
        <v>306</v>
      </c>
      <c r="D56" s="1" t="s">
        <v>1</v>
      </c>
      <c r="E56" s="14">
        <v>42</v>
      </c>
      <c r="F56" s="49" t="s">
        <v>145</v>
      </c>
      <c r="G56" s="49" t="s">
        <v>295</v>
      </c>
      <c r="H56" s="6"/>
    </row>
    <row r="57" spans="1:8" ht="25.5" customHeight="1" x14ac:dyDescent="0.2">
      <c r="A57" s="49">
        <v>53</v>
      </c>
      <c r="B57" s="6" t="s">
        <v>314</v>
      </c>
      <c r="C57" s="49" t="s">
        <v>7</v>
      </c>
      <c r="D57" s="1" t="s">
        <v>1</v>
      </c>
      <c r="E57" s="1">
        <v>70</v>
      </c>
      <c r="F57" s="62" t="s">
        <v>92</v>
      </c>
      <c r="G57" s="49" t="s">
        <v>295</v>
      </c>
      <c r="H57" s="25"/>
    </row>
    <row r="58" spans="1:8" x14ac:dyDescent="0.2">
      <c r="A58" s="49">
        <v>54</v>
      </c>
      <c r="B58" s="6" t="s">
        <v>146</v>
      </c>
      <c r="C58" s="49" t="s">
        <v>7</v>
      </c>
      <c r="D58" s="1" t="s">
        <v>1</v>
      </c>
      <c r="E58" s="1">
        <v>8</v>
      </c>
      <c r="F58" s="64"/>
      <c r="G58" s="49" t="s">
        <v>295</v>
      </c>
      <c r="H58" s="25"/>
    </row>
    <row r="59" spans="1:8" ht="25.5" x14ac:dyDescent="0.2">
      <c r="A59" s="49">
        <v>55</v>
      </c>
      <c r="B59" s="5" t="s">
        <v>147</v>
      </c>
      <c r="C59" s="49" t="s">
        <v>125</v>
      </c>
      <c r="D59" s="49" t="s">
        <v>1</v>
      </c>
      <c r="E59" s="28">
        <v>240</v>
      </c>
      <c r="F59" s="49" t="s">
        <v>92</v>
      </c>
      <c r="G59" s="49" t="s">
        <v>295</v>
      </c>
      <c r="H59" s="6"/>
    </row>
    <row r="60" spans="1:8" ht="51" x14ac:dyDescent="0.2">
      <c r="A60" s="49">
        <v>56</v>
      </c>
      <c r="B60" s="5" t="s">
        <v>148</v>
      </c>
      <c r="C60" s="49" t="s">
        <v>2</v>
      </c>
      <c r="D60" s="49" t="s">
        <v>1</v>
      </c>
      <c r="E60" s="28">
        <f>240+480</f>
        <v>720</v>
      </c>
      <c r="F60" s="49" t="s">
        <v>149</v>
      </c>
      <c r="G60" s="49" t="s">
        <v>295</v>
      </c>
      <c r="H60" s="6"/>
    </row>
    <row r="61" spans="1:8" ht="25.5" x14ac:dyDescent="0.2">
      <c r="A61" s="49">
        <v>57</v>
      </c>
      <c r="B61" s="5" t="s">
        <v>150</v>
      </c>
      <c r="C61" s="49" t="s">
        <v>2</v>
      </c>
      <c r="D61" s="49" t="s">
        <v>1</v>
      </c>
      <c r="E61" s="28">
        <v>1200</v>
      </c>
      <c r="F61" s="49" t="s">
        <v>92</v>
      </c>
      <c r="G61" s="49" t="s">
        <v>295</v>
      </c>
      <c r="H61" s="6"/>
    </row>
    <row r="62" spans="1:8" ht="63.75" x14ac:dyDescent="0.2">
      <c r="A62" s="49">
        <v>58</v>
      </c>
      <c r="B62" s="5" t="s">
        <v>151</v>
      </c>
      <c r="C62" s="49" t="s">
        <v>114</v>
      </c>
      <c r="D62" s="49" t="s">
        <v>1</v>
      </c>
      <c r="E62" s="28">
        <f>624+206</f>
        <v>830</v>
      </c>
      <c r="F62" s="49" t="s">
        <v>152</v>
      </c>
      <c r="G62" s="49" t="s">
        <v>295</v>
      </c>
      <c r="H62" s="6"/>
    </row>
    <row r="63" spans="1:8" ht="25.5" x14ac:dyDescent="0.2">
      <c r="A63" s="49">
        <v>59</v>
      </c>
      <c r="B63" s="5" t="s">
        <v>153</v>
      </c>
      <c r="C63" s="49" t="s">
        <v>330</v>
      </c>
      <c r="D63" s="49" t="s">
        <v>1</v>
      </c>
      <c r="E63" s="28">
        <v>15</v>
      </c>
      <c r="F63" s="70" t="s">
        <v>154</v>
      </c>
      <c r="G63" s="49" t="s">
        <v>295</v>
      </c>
      <c r="H63" s="6"/>
    </row>
    <row r="64" spans="1:8" x14ac:dyDescent="0.2">
      <c r="A64" s="49">
        <v>60</v>
      </c>
      <c r="B64" s="5" t="s">
        <v>155</v>
      </c>
      <c r="C64" s="49" t="s">
        <v>2</v>
      </c>
      <c r="D64" s="49" t="s">
        <v>1</v>
      </c>
      <c r="E64" s="28">
        <v>50</v>
      </c>
      <c r="F64" s="70"/>
      <c r="G64" s="49" t="s">
        <v>295</v>
      </c>
      <c r="H64" s="6"/>
    </row>
    <row r="65" spans="1:8" x14ac:dyDescent="0.2">
      <c r="A65" s="49">
        <v>61</v>
      </c>
      <c r="B65" s="5" t="s">
        <v>321</v>
      </c>
      <c r="C65" s="49" t="s">
        <v>135</v>
      </c>
      <c r="D65" s="49" t="s">
        <v>1</v>
      </c>
      <c r="E65" s="28">
        <v>10</v>
      </c>
      <c r="F65" s="70"/>
      <c r="G65" s="49" t="s">
        <v>295</v>
      </c>
      <c r="H65" s="6"/>
    </row>
    <row r="66" spans="1:8" ht="25.5" x14ac:dyDescent="0.2">
      <c r="A66" s="49">
        <v>62</v>
      </c>
      <c r="B66" s="5" t="s">
        <v>156</v>
      </c>
      <c r="C66" s="49" t="s">
        <v>114</v>
      </c>
      <c r="D66" s="49" t="s">
        <v>1</v>
      </c>
      <c r="E66" s="28">
        <v>10</v>
      </c>
      <c r="F66" s="70"/>
      <c r="G66" s="49" t="s">
        <v>295</v>
      </c>
      <c r="H66" s="6"/>
    </row>
    <row r="67" spans="1:8" ht="51" x14ac:dyDescent="0.2">
      <c r="A67" s="49">
        <v>63</v>
      </c>
      <c r="B67" s="5" t="s">
        <v>157</v>
      </c>
      <c r="C67" s="49" t="s">
        <v>331</v>
      </c>
      <c r="D67" s="49" t="s">
        <v>1</v>
      </c>
      <c r="E67" s="28">
        <f>30+134+116+48+95</f>
        <v>423</v>
      </c>
      <c r="F67" s="49" t="s">
        <v>322</v>
      </c>
      <c r="G67" s="49" t="s">
        <v>295</v>
      </c>
      <c r="H67" s="6"/>
    </row>
    <row r="68" spans="1:8" ht="51" x14ac:dyDescent="0.2">
      <c r="A68" s="49">
        <v>64</v>
      </c>
      <c r="B68" s="5" t="s">
        <v>340</v>
      </c>
      <c r="C68" s="13" t="s">
        <v>333</v>
      </c>
      <c r="D68" s="49" t="s">
        <v>1</v>
      </c>
      <c r="E68" s="53">
        <v>39528</v>
      </c>
      <c r="F68" s="13" t="s">
        <v>348</v>
      </c>
      <c r="G68" s="56" t="s">
        <v>295</v>
      </c>
      <c r="H68" s="13"/>
    </row>
    <row r="69" spans="1:8" ht="51" x14ac:dyDescent="0.2">
      <c r="A69" s="49">
        <v>65</v>
      </c>
      <c r="B69" s="5" t="s">
        <v>341</v>
      </c>
      <c r="C69" s="13" t="s">
        <v>333</v>
      </c>
      <c r="D69" s="49" t="s">
        <v>1</v>
      </c>
      <c r="E69" s="53">
        <v>45237</v>
      </c>
      <c r="F69" s="13" t="s">
        <v>349</v>
      </c>
      <c r="G69" s="56" t="s">
        <v>295</v>
      </c>
      <c r="H69" s="13"/>
    </row>
    <row r="70" spans="1:8" x14ac:dyDescent="0.2">
      <c r="A70" s="49">
        <v>66</v>
      </c>
      <c r="B70" s="5" t="s">
        <v>158</v>
      </c>
      <c r="C70" s="49" t="s">
        <v>7</v>
      </c>
      <c r="D70" s="1" t="s">
        <v>1</v>
      </c>
      <c r="E70" s="29">
        <f>38+10+7+240+3+18+5+6</f>
        <v>327</v>
      </c>
      <c r="F70" s="70" t="s">
        <v>154</v>
      </c>
      <c r="G70" s="49" t="s">
        <v>295</v>
      </c>
      <c r="H70" s="6"/>
    </row>
    <row r="71" spans="1:8" x14ac:dyDescent="0.2">
      <c r="A71" s="49">
        <v>67</v>
      </c>
      <c r="B71" s="5" t="s">
        <v>323</v>
      </c>
      <c r="C71" s="49" t="s">
        <v>2</v>
      </c>
      <c r="D71" s="1" t="s">
        <v>1</v>
      </c>
      <c r="E71" s="29">
        <v>800</v>
      </c>
      <c r="F71" s="70"/>
      <c r="G71" s="49" t="s">
        <v>295</v>
      </c>
      <c r="H71" s="6"/>
    </row>
    <row r="72" spans="1:8" x14ac:dyDescent="0.2">
      <c r="A72" s="49">
        <v>68</v>
      </c>
      <c r="B72" s="5" t="s">
        <v>159</v>
      </c>
      <c r="C72" s="49" t="s">
        <v>125</v>
      </c>
      <c r="D72" s="1" t="s">
        <v>1</v>
      </c>
      <c r="E72" s="28">
        <v>160</v>
      </c>
      <c r="F72" s="70"/>
      <c r="G72" s="49" t="s">
        <v>295</v>
      </c>
      <c r="H72" s="6"/>
    </row>
    <row r="73" spans="1:8" ht="51" x14ac:dyDescent="0.2">
      <c r="A73" s="49">
        <v>69</v>
      </c>
      <c r="B73" s="5" t="s">
        <v>160</v>
      </c>
      <c r="C73" s="49" t="s">
        <v>326</v>
      </c>
      <c r="D73" s="49" t="s">
        <v>1</v>
      </c>
      <c r="E73" s="28">
        <f>800+642+15+12+60+32</f>
        <v>1561</v>
      </c>
      <c r="F73" s="49" t="s">
        <v>327</v>
      </c>
      <c r="G73" s="49" t="s">
        <v>295</v>
      </c>
      <c r="H73" s="6"/>
    </row>
    <row r="74" spans="1:8" ht="51" x14ac:dyDescent="0.2">
      <c r="A74" s="49">
        <v>70</v>
      </c>
      <c r="B74" s="5" t="s">
        <v>324</v>
      </c>
      <c r="C74" s="49" t="s">
        <v>114</v>
      </c>
      <c r="D74" s="49" t="s">
        <v>1</v>
      </c>
      <c r="E74" s="28">
        <v>840</v>
      </c>
      <c r="F74" s="51" t="s">
        <v>325</v>
      </c>
      <c r="G74" s="49" t="s">
        <v>295</v>
      </c>
      <c r="H74" s="39"/>
    </row>
    <row r="75" spans="1:8" ht="76.5" x14ac:dyDescent="0.2">
      <c r="A75" s="49">
        <v>71</v>
      </c>
      <c r="B75" s="5" t="s">
        <v>161</v>
      </c>
      <c r="C75" s="49" t="s">
        <v>100</v>
      </c>
      <c r="D75" s="49" t="s">
        <v>1</v>
      </c>
      <c r="E75" s="27">
        <f>1271+291+70+156+180+171.5+1927</f>
        <v>4066.5</v>
      </c>
      <c r="F75" s="49" t="s">
        <v>303</v>
      </c>
      <c r="G75" s="49" t="s">
        <v>295</v>
      </c>
      <c r="H75" s="6"/>
    </row>
    <row r="76" spans="1:8" ht="25.5" x14ac:dyDescent="0.2">
      <c r="A76" s="49">
        <v>72</v>
      </c>
      <c r="B76" s="5" t="s">
        <v>342</v>
      </c>
      <c r="C76" s="13" t="s">
        <v>333</v>
      </c>
      <c r="D76" s="49" t="s">
        <v>1</v>
      </c>
      <c r="E76" s="53">
        <v>27417</v>
      </c>
      <c r="F76" s="49" t="s">
        <v>336</v>
      </c>
      <c r="G76" s="56" t="s">
        <v>295</v>
      </c>
      <c r="H76" s="13"/>
    </row>
    <row r="77" spans="1:8" ht="51" x14ac:dyDescent="0.2">
      <c r="A77" s="49">
        <v>73</v>
      </c>
      <c r="B77" s="5" t="s">
        <v>162</v>
      </c>
      <c r="C77" s="49" t="s">
        <v>7</v>
      </c>
      <c r="D77" s="49" t="s">
        <v>1</v>
      </c>
      <c r="E77" s="27">
        <f>246+235.6</f>
        <v>481.6</v>
      </c>
      <c r="F77" s="48" t="s">
        <v>312</v>
      </c>
      <c r="G77" s="49" t="s">
        <v>295</v>
      </c>
      <c r="H77" s="6"/>
    </row>
    <row r="78" spans="1:8" ht="25.5" x14ac:dyDescent="0.2">
      <c r="A78" s="49">
        <v>74</v>
      </c>
      <c r="B78" s="5" t="s">
        <v>343</v>
      </c>
      <c r="C78" s="13" t="s">
        <v>333</v>
      </c>
      <c r="D78" s="49" t="s">
        <v>1</v>
      </c>
      <c r="E78" s="53">
        <v>12716</v>
      </c>
      <c r="F78" s="49" t="s">
        <v>336</v>
      </c>
      <c r="G78" s="56" t="s">
        <v>295</v>
      </c>
      <c r="H78" s="13"/>
    </row>
    <row r="79" spans="1:8" ht="25.5" x14ac:dyDescent="0.2">
      <c r="A79" s="49">
        <v>75</v>
      </c>
      <c r="B79" s="5" t="s">
        <v>163</v>
      </c>
      <c r="C79" s="49" t="s">
        <v>164</v>
      </c>
      <c r="D79" s="49" t="s">
        <v>1</v>
      </c>
      <c r="E79" s="28">
        <v>25</v>
      </c>
      <c r="F79" s="70" t="s">
        <v>145</v>
      </c>
      <c r="G79" s="49" t="s">
        <v>295</v>
      </c>
      <c r="H79" s="6"/>
    </row>
    <row r="80" spans="1:8" ht="25.5" x14ac:dyDescent="0.2">
      <c r="A80" s="49">
        <v>76</v>
      </c>
      <c r="B80" s="5" t="s">
        <v>165</v>
      </c>
      <c r="C80" s="49" t="s">
        <v>137</v>
      </c>
      <c r="D80" s="49" t="s">
        <v>1</v>
      </c>
      <c r="E80" s="28">
        <f>15+203</f>
        <v>218</v>
      </c>
      <c r="F80" s="70"/>
      <c r="G80" s="49" t="s">
        <v>295</v>
      </c>
      <c r="H80" s="6"/>
    </row>
    <row r="81" spans="1:8" ht="76.5" x14ac:dyDescent="0.2">
      <c r="A81" s="49">
        <v>77</v>
      </c>
      <c r="B81" s="5" t="s">
        <v>166</v>
      </c>
      <c r="C81" s="49" t="s">
        <v>301</v>
      </c>
      <c r="D81" s="49" t="s">
        <v>1</v>
      </c>
      <c r="E81" s="28">
        <f>309+120+232+1125</f>
        <v>1786</v>
      </c>
      <c r="F81" s="49" t="s">
        <v>291</v>
      </c>
      <c r="G81" s="49" t="s">
        <v>295</v>
      </c>
      <c r="H81" s="6"/>
    </row>
    <row r="82" spans="1:8" s="7" customFormat="1" ht="25.5" x14ac:dyDescent="0.25">
      <c r="A82" s="49">
        <v>78</v>
      </c>
      <c r="B82" s="6" t="s">
        <v>167</v>
      </c>
      <c r="C82" s="49" t="s">
        <v>168</v>
      </c>
      <c r="D82" s="1" t="s">
        <v>1</v>
      </c>
      <c r="E82" s="1">
        <v>20</v>
      </c>
      <c r="F82" s="49" t="s">
        <v>145</v>
      </c>
      <c r="G82" s="49" t="s">
        <v>295</v>
      </c>
      <c r="H82" s="25"/>
    </row>
    <row r="83" spans="1:8" ht="25.5" x14ac:dyDescent="0.2">
      <c r="A83" s="49">
        <v>79</v>
      </c>
      <c r="B83" s="5" t="s">
        <v>169</v>
      </c>
      <c r="C83" s="49" t="s">
        <v>77</v>
      </c>
      <c r="D83" s="1" t="s">
        <v>1</v>
      </c>
      <c r="E83" s="29">
        <f>400+400</f>
        <v>800</v>
      </c>
      <c r="F83" s="49" t="s">
        <v>145</v>
      </c>
      <c r="G83" s="49" t="s">
        <v>295</v>
      </c>
      <c r="H83" s="6"/>
    </row>
    <row r="84" spans="1:8" ht="25.5" x14ac:dyDescent="0.2">
      <c r="A84" s="49">
        <v>80</v>
      </c>
      <c r="B84" s="5" t="s">
        <v>279</v>
      </c>
      <c r="C84" s="49" t="s">
        <v>280</v>
      </c>
      <c r="D84" s="1" t="s">
        <v>1</v>
      </c>
      <c r="E84" s="30">
        <v>92</v>
      </c>
      <c r="F84" s="49" t="s">
        <v>145</v>
      </c>
      <c r="G84" s="49" t="s">
        <v>295</v>
      </c>
      <c r="H84" s="6"/>
    </row>
    <row r="85" spans="1:8" ht="25.5" x14ac:dyDescent="0.2">
      <c r="A85" s="49">
        <v>81</v>
      </c>
      <c r="B85" s="5" t="s">
        <v>170</v>
      </c>
      <c r="C85" s="49" t="s">
        <v>8</v>
      </c>
      <c r="D85" s="49" t="s">
        <v>1</v>
      </c>
      <c r="E85" s="28">
        <v>358</v>
      </c>
      <c r="F85" s="49" t="s">
        <v>329</v>
      </c>
      <c r="G85" s="49" t="s">
        <v>295</v>
      </c>
      <c r="H85" s="6"/>
    </row>
    <row r="86" spans="1:8" ht="76.5" x14ac:dyDescent="0.2">
      <c r="A86" s="49">
        <v>82</v>
      </c>
      <c r="B86" s="5" t="s">
        <v>171</v>
      </c>
      <c r="C86" s="49" t="s">
        <v>9</v>
      </c>
      <c r="D86" s="49" t="s">
        <v>1</v>
      </c>
      <c r="E86" s="28">
        <f>250+42+350</f>
        <v>642</v>
      </c>
      <c r="F86" s="49" t="s">
        <v>292</v>
      </c>
      <c r="G86" s="49" t="s">
        <v>295</v>
      </c>
      <c r="H86" s="6"/>
    </row>
    <row r="87" spans="1:8" x14ac:dyDescent="0.2">
      <c r="A87" s="1"/>
      <c r="B87" s="3" t="s">
        <v>78</v>
      </c>
      <c r="C87" s="49"/>
      <c r="D87" s="49"/>
      <c r="E87" s="27"/>
      <c r="F87" s="49"/>
      <c r="G87" s="49"/>
      <c r="H87" s="6"/>
    </row>
    <row r="88" spans="1:8" x14ac:dyDescent="0.2">
      <c r="A88" s="1">
        <v>83</v>
      </c>
      <c r="B88" s="5" t="s">
        <v>10</v>
      </c>
      <c r="C88" s="49" t="s">
        <v>11</v>
      </c>
      <c r="D88" s="49" t="s">
        <v>31</v>
      </c>
      <c r="E88" s="28">
        <v>1524</v>
      </c>
      <c r="F88" s="62" t="s">
        <v>101</v>
      </c>
      <c r="G88" s="49" t="s">
        <v>295</v>
      </c>
      <c r="H88" s="6"/>
    </row>
    <row r="89" spans="1:8" x14ac:dyDescent="0.2">
      <c r="A89" s="1">
        <v>84</v>
      </c>
      <c r="B89" s="5" t="s">
        <v>12</v>
      </c>
      <c r="C89" s="49" t="s">
        <v>13</v>
      </c>
      <c r="D89" s="49" t="s">
        <v>31</v>
      </c>
      <c r="E89" s="27">
        <v>3151.6</v>
      </c>
      <c r="F89" s="64"/>
      <c r="G89" s="49" t="s">
        <v>295</v>
      </c>
      <c r="H89" s="6"/>
    </row>
    <row r="90" spans="1:8" ht="25.5" customHeight="1" x14ac:dyDescent="0.2">
      <c r="A90" s="1">
        <v>85</v>
      </c>
      <c r="B90" s="5" t="s">
        <v>265</v>
      </c>
      <c r="C90" s="49" t="s">
        <v>19</v>
      </c>
      <c r="D90" s="49" t="s">
        <v>18</v>
      </c>
      <c r="E90" s="27">
        <f>25.67+4.99</f>
        <v>30.660000000000004</v>
      </c>
      <c r="F90" s="62" t="s">
        <v>145</v>
      </c>
      <c r="G90" s="49" t="s">
        <v>295</v>
      </c>
      <c r="H90" s="6"/>
    </row>
    <row r="91" spans="1:8" x14ac:dyDescent="0.2">
      <c r="A91" s="1">
        <v>86</v>
      </c>
      <c r="B91" s="5" t="s">
        <v>20</v>
      </c>
      <c r="C91" s="49"/>
      <c r="D91" s="49" t="s">
        <v>18</v>
      </c>
      <c r="E91" s="27">
        <v>1.29</v>
      </c>
      <c r="F91" s="64"/>
      <c r="G91" s="49" t="s">
        <v>295</v>
      </c>
      <c r="H91" s="6"/>
    </row>
    <row r="92" spans="1:8" ht="51" x14ac:dyDescent="0.2">
      <c r="A92" s="1">
        <v>87</v>
      </c>
      <c r="B92" s="5" t="s">
        <v>172</v>
      </c>
      <c r="C92" s="49" t="s">
        <v>14</v>
      </c>
      <c r="D92" s="49" t="s">
        <v>1</v>
      </c>
      <c r="E92" s="27">
        <f>91.01+36</f>
        <v>127.01</v>
      </c>
      <c r="F92" s="16" t="s">
        <v>173</v>
      </c>
      <c r="G92" s="49" t="s">
        <v>295</v>
      </c>
      <c r="H92" s="40"/>
    </row>
    <row r="93" spans="1:8" ht="51" x14ac:dyDescent="0.2">
      <c r="A93" s="1">
        <v>88</v>
      </c>
      <c r="B93" s="5" t="s">
        <v>174</v>
      </c>
      <c r="C93" s="49" t="s">
        <v>14</v>
      </c>
      <c r="D93" s="49" t="s">
        <v>1</v>
      </c>
      <c r="E93" s="27">
        <f>34.46+10</f>
        <v>44.46</v>
      </c>
      <c r="F93" s="16" t="s">
        <v>175</v>
      </c>
      <c r="G93" s="49" t="s">
        <v>295</v>
      </c>
      <c r="H93" s="40"/>
    </row>
    <row r="94" spans="1:8" ht="25.5" x14ac:dyDescent="0.2">
      <c r="A94" s="1">
        <v>89</v>
      </c>
      <c r="B94" s="5" t="s">
        <v>176</v>
      </c>
      <c r="C94" s="49" t="s">
        <v>177</v>
      </c>
      <c r="D94" s="49" t="s">
        <v>1</v>
      </c>
      <c r="E94" s="28">
        <v>800</v>
      </c>
      <c r="F94" s="16" t="s">
        <v>178</v>
      </c>
      <c r="G94" s="49" t="s">
        <v>295</v>
      </c>
      <c r="H94" s="6"/>
    </row>
    <row r="95" spans="1:8" ht="25.5" x14ac:dyDescent="0.2">
      <c r="A95" s="1">
        <v>90</v>
      </c>
      <c r="B95" s="5" t="s">
        <v>179</v>
      </c>
      <c r="C95" s="49" t="s">
        <v>14</v>
      </c>
      <c r="D95" s="49" t="s">
        <v>1</v>
      </c>
      <c r="E95" s="28">
        <v>7000</v>
      </c>
      <c r="F95" s="16" t="s">
        <v>300</v>
      </c>
      <c r="G95" s="49" t="s">
        <v>295</v>
      </c>
      <c r="H95" s="6"/>
    </row>
    <row r="96" spans="1:8" ht="76.5" x14ac:dyDescent="0.2">
      <c r="A96" s="1">
        <v>91</v>
      </c>
      <c r="B96" s="5" t="s">
        <v>64</v>
      </c>
      <c r="C96" s="49" t="s">
        <v>14</v>
      </c>
      <c r="D96" s="49" t="s">
        <v>1</v>
      </c>
      <c r="E96" s="27">
        <f>810+2071.63+1200+76</f>
        <v>4157.63</v>
      </c>
      <c r="F96" s="49" t="s">
        <v>328</v>
      </c>
      <c r="G96" s="49" t="s">
        <v>295</v>
      </c>
      <c r="H96" s="6"/>
    </row>
    <row r="97" spans="1:8" ht="25.5" x14ac:dyDescent="0.2">
      <c r="A97" s="1">
        <v>92</v>
      </c>
      <c r="B97" s="5" t="s">
        <v>180</v>
      </c>
      <c r="C97" s="49" t="s">
        <v>14</v>
      </c>
      <c r="D97" s="49" t="s">
        <v>1</v>
      </c>
      <c r="E97" s="28">
        <v>200</v>
      </c>
      <c r="F97" s="49" t="s">
        <v>145</v>
      </c>
      <c r="G97" s="49" t="s">
        <v>295</v>
      </c>
      <c r="H97" s="6"/>
    </row>
    <row r="98" spans="1:8" ht="76.5" x14ac:dyDescent="0.2">
      <c r="A98" s="1">
        <v>93</v>
      </c>
      <c r="B98" s="5" t="s">
        <v>65</v>
      </c>
      <c r="C98" s="49" t="s">
        <v>181</v>
      </c>
      <c r="D98" s="49" t="s">
        <v>1</v>
      </c>
      <c r="E98" s="27">
        <f>3346+15+90.56+300+56</f>
        <v>3807.56</v>
      </c>
      <c r="F98" s="49" t="s">
        <v>293</v>
      </c>
      <c r="G98" s="49" t="s">
        <v>295</v>
      </c>
      <c r="H98" s="6"/>
    </row>
    <row r="99" spans="1:8" ht="14.25" customHeight="1" x14ac:dyDescent="0.2">
      <c r="A99" s="1">
        <v>94</v>
      </c>
      <c r="B99" s="5" t="s">
        <v>17</v>
      </c>
      <c r="C99" s="49" t="s">
        <v>16</v>
      </c>
      <c r="D99" s="49" t="s">
        <v>1</v>
      </c>
      <c r="E99" s="28">
        <v>2680</v>
      </c>
      <c r="F99" s="62" t="s">
        <v>101</v>
      </c>
      <c r="G99" s="49" t="s">
        <v>295</v>
      </c>
      <c r="H99" s="6"/>
    </row>
    <row r="100" spans="1:8" x14ac:dyDescent="0.2">
      <c r="A100" s="1">
        <v>95</v>
      </c>
      <c r="B100" s="5" t="s">
        <v>15</v>
      </c>
      <c r="C100" s="49" t="s">
        <v>16</v>
      </c>
      <c r="D100" s="49" t="s">
        <v>1</v>
      </c>
      <c r="E100" s="28">
        <v>80</v>
      </c>
      <c r="F100" s="63"/>
      <c r="G100" s="49" t="s">
        <v>295</v>
      </c>
      <c r="H100" s="6"/>
    </row>
    <row r="101" spans="1:8" x14ac:dyDescent="0.2">
      <c r="A101" s="1">
        <v>96</v>
      </c>
      <c r="B101" s="5" t="s">
        <v>182</v>
      </c>
      <c r="C101" s="49" t="s">
        <v>183</v>
      </c>
      <c r="D101" s="49" t="s">
        <v>1</v>
      </c>
      <c r="E101" s="28">
        <v>250</v>
      </c>
      <c r="F101" s="63"/>
      <c r="G101" s="49" t="s">
        <v>295</v>
      </c>
      <c r="H101" s="6"/>
    </row>
    <row r="102" spans="1:8" x14ac:dyDescent="0.2">
      <c r="A102" s="1">
        <v>97</v>
      </c>
      <c r="B102" s="5" t="s">
        <v>184</v>
      </c>
      <c r="C102" s="49" t="s">
        <v>185</v>
      </c>
      <c r="D102" s="49" t="s">
        <v>1</v>
      </c>
      <c r="E102" s="28">
        <v>3650</v>
      </c>
      <c r="F102" s="63"/>
      <c r="G102" s="49" t="s">
        <v>295</v>
      </c>
      <c r="H102" s="6"/>
    </row>
    <row r="103" spans="1:8" x14ac:dyDescent="0.2">
      <c r="A103" s="1">
        <v>98</v>
      </c>
      <c r="B103" s="6" t="s">
        <v>186</v>
      </c>
      <c r="C103" s="49" t="s">
        <v>183</v>
      </c>
      <c r="D103" s="49" t="s">
        <v>1</v>
      </c>
      <c r="E103" s="28">
        <v>1120</v>
      </c>
      <c r="F103" s="63"/>
      <c r="G103" s="49" t="s">
        <v>295</v>
      </c>
      <c r="H103" s="6"/>
    </row>
    <row r="104" spans="1:8" x14ac:dyDescent="0.2">
      <c r="A104" s="1">
        <v>99</v>
      </c>
      <c r="B104" s="6" t="s">
        <v>187</v>
      </c>
      <c r="C104" s="6"/>
      <c r="D104" s="49" t="s">
        <v>1</v>
      </c>
      <c r="E104" s="28">
        <v>665</v>
      </c>
      <c r="F104" s="63"/>
      <c r="G104" s="49" t="s">
        <v>295</v>
      </c>
      <c r="H104" s="6"/>
    </row>
    <row r="105" spans="1:8" x14ac:dyDescent="0.2">
      <c r="A105" s="1">
        <v>100</v>
      </c>
      <c r="B105" s="6" t="s">
        <v>286</v>
      </c>
      <c r="C105" s="49" t="s">
        <v>188</v>
      </c>
      <c r="D105" s="49" t="s">
        <v>1</v>
      </c>
      <c r="E105" s="28">
        <v>39</v>
      </c>
      <c r="F105" s="64"/>
      <c r="G105" s="49" t="s">
        <v>295</v>
      </c>
      <c r="H105" s="6"/>
    </row>
    <row r="106" spans="1:8" ht="25.5" customHeight="1" x14ac:dyDescent="0.2">
      <c r="A106" s="1">
        <v>101</v>
      </c>
      <c r="B106" s="6" t="s">
        <v>189</v>
      </c>
      <c r="C106" s="49" t="s">
        <v>69</v>
      </c>
      <c r="D106" s="49" t="s">
        <v>18</v>
      </c>
      <c r="E106" s="31">
        <v>0.16700000000000001</v>
      </c>
      <c r="F106" s="50" t="s">
        <v>190</v>
      </c>
      <c r="G106" s="49" t="s">
        <v>295</v>
      </c>
      <c r="H106" s="6"/>
    </row>
    <row r="107" spans="1:8" ht="25.5" customHeight="1" x14ac:dyDescent="0.2">
      <c r="A107" s="1">
        <v>102</v>
      </c>
      <c r="B107" s="6" t="s">
        <v>191</v>
      </c>
      <c r="C107" s="49" t="s">
        <v>21</v>
      </c>
      <c r="D107" s="1" t="s">
        <v>18</v>
      </c>
      <c r="E107" s="25">
        <v>0.38075999999999999</v>
      </c>
      <c r="F107" s="49" t="s">
        <v>145</v>
      </c>
      <c r="G107" s="49" t="s">
        <v>295</v>
      </c>
      <c r="H107" s="25"/>
    </row>
    <row r="108" spans="1:8" ht="38.25" customHeight="1" x14ac:dyDescent="0.2">
      <c r="A108" s="1">
        <v>103</v>
      </c>
      <c r="B108" s="6" t="s">
        <v>192</v>
      </c>
      <c r="C108" s="49" t="s">
        <v>69</v>
      </c>
      <c r="D108" s="49" t="s">
        <v>18</v>
      </c>
      <c r="E108" s="32">
        <v>1.52E-2</v>
      </c>
      <c r="F108" s="65" t="s">
        <v>193</v>
      </c>
      <c r="G108" s="49" t="s">
        <v>295</v>
      </c>
      <c r="H108" s="6"/>
    </row>
    <row r="109" spans="1:8" x14ac:dyDescent="0.2">
      <c r="A109" s="1">
        <v>104</v>
      </c>
      <c r="B109" s="6" t="s">
        <v>194</v>
      </c>
      <c r="C109" s="49" t="s">
        <v>69</v>
      </c>
      <c r="D109" s="49" t="s">
        <v>18</v>
      </c>
      <c r="E109" s="31">
        <v>0.123</v>
      </c>
      <c r="F109" s="66"/>
      <c r="G109" s="49" t="s">
        <v>295</v>
      </c>
      <c r="H109" s="6"/>
    </row>
    <row r="110" spans="1:8" x14ac:dyDescent="0.2">
      <c r="A110" s="1">
        <v>105</v>
      </c>
      <c r="B110" s="6" t="s">
        <v>195</v>
      </c>
      <c r="C110" s="49" t="s">
        <v>196</v>
      </c>
      <c r="D110" s="49" t="s">
        <v>18</v>
      </c>
      <c r="E110" s="31">
        <v>7.0999999999999994E-2</v>
      </c>
      <c r="F110" s="66"/>
      <c r="G110" s="49" t="s">
        <v>295</v>
      </c>
      <c r="H110" s="6"/>
    </row>
    <row r="111" spans="1:8" x14ac:dyDescent="0.2">
      <c r="A111" s="1">
        <v>106</v>
      </c>
      <c r="B111" s="6" t="s">
        <v>197</v>
      </c>
      <c r="C111" s="49" t="s">
        <v>198</v>
      </c>
      <c r="D111" s="49" t="s">
        <v>18</v>
      </c>
      <c r="E111" s="33">
        <v>4.6330000000000003E-2</v>
      </c>
      <c r="F111" s="66"/>
      <c r="G111" s="49" t="s">
        <v>295</v>
      </c>
      <c r="H111" s="6"/>
    </row>
    <row r="112" spans="1:8" x14ac:dyDescent="0.2">
      <c r="A112" s="1">
        <v>107</v>
      </c>
      <c r="B112" s="6" t="s">
        <v>199</v>
      </c>
      <c r="C112" s="49" t="s">
        <v>200</v>
      </c>
      <c r="D112" s="49" t="s">
        <v>18</v>
      </c>
      <c r="E112" s="31">
        <v>7.6999999999999999E-2</v>
      </c>
      <c r="F112" s="67"/>
      <c r="G112" s="49" t="s">
        <v>295</v>
      </c>
      <c r="H112" s="6"/>
    </row>
    <row r="113" spans="1:8" ht="25.5" customHeight="1" x14ac:dyDescent="0.2">
      <c r="A113" s="1">
        <v>108</v>
      </c>
      <c r="B113" s="6" t="s">
        <v>201</v>
      </c>
      <c r="C113" s="49" t="s">
        <v>68</v>
      </c>
      <c r="D113" s="49" t="s">
        <v>18</v>
      </c>
      <c r="E113" s="31">
        <v>0.45</v>
      </c>
      <c r="F113" s="62" t="s">
        <v>145</v>
      </c>
      <c r="G113" s="49" t="s">
        <v>295</v>
      </c>
      <c r="H113" s="6"/>
    </row>
    <row r="114" spans="1:8" x14ac:dyDescent="0.2">
      <c r="A114" s="1">
        <v>109</v>
      </c>
      <c r="B114" s="6" t="s">
        <v>202</v>
      </c>
      <c r="C114" s="49" t="s">
        <v>21</v>
      </c>
      <c r="D114" s="49" t="s">
        <v>18</v>
      </c>
      <c r="E114" s="31">
        <v>0.1</v>
      </c>
      <c r="F114" s="63"/>
      <c r="G114" s="49" t="s">
        <v>295</v>
      </c>
      <c r="H114" s="6"/>
    </row>
    <row r="115" spans="1:8" x14ac:dyDescent="0.2">
      <c r="A115" s="1">
        <v>110</v>
      </c>
      <c r="B115" s="6" t="s">
        <v>203</v>
      </c>
      <c r="C115" s="49" t="s">
        <v>21</v>
      </c>
      <c r="D115" s="49" t="s">
        <v>18</v>
      </c>
      <c r="E115" s="27">
        <v>13.95</v>
      </c>
      <c r="F115" s="64"/>
      <c r="G115" s="49" t="s">
        <v>295</v>
      </c>
      <c r="H115" s="6"/>
    </row>
    <row r="116" spans="1:8" ht="51" x14ac:dyDescent="0.2">
      <c r="A116" s="1">
        <v>111</v>
      </c>
      <c r="B116" s="6" t="s">
        <v>204</v>
      </c>
      <c r="C116" s="49" t="s">
        <v>205</v>
      </c>
      <c r="D116" s="49" t="s">
        <v>18</v>
      </c>
      <c r="E116" s="31">
        <f>10.6+0.05+0.11935</f>
        <v>10.769350000000001</v>
      </c>
      <c r="F116" s="49" t="s">
        <v>294</v>
      </c>
      <c r="G116" s="49" t="s">
        <v>295</v>
      </c>
      <c r="H116" s="6"/>
    </row>
    <row r="117" spans="1:8" ht="25.5" x14ac:dyDescent="0.2">
      <c r="A117" s="1">
        <v>112</v>
      </c>
      <c r="B117" s="5" t="s">
        <v>206</v>
      </c>
      <c r="C117" s="49" t="s">
        <v>21</v>
      </c>
      <c r="D117" s="1" t="s">
        <v>5</v>
      </c>
      <c r="E117" s="25">
        <v>14.43</v>
      </c>
      <c r="F117" s="49" t="s">
        <v>145</v>
      </c>
      <c r="G117" s="49" t="s">
        <v>295</v>
      </c>
      <c r="H117" s="25"/>
    </row>
    <row r="118" spans="1:8" ht="25.5" customHeight="1" x14ac:dyDescent="0.2">
      <c r="A118" s="1">
        <v>113</v>
      </c>
      <c r="B118" s="5" t="s">
        <v>299</v>
      </c>
      <c r="C118" s="49" t="s">
        <v>21</v>
      </c>
      <c r="D118" s="1" t="s">
        <v>18</v>
      </c>
      <c r="E118" s="25">
        <v>3.1</v>
      </c>
      <c r="F118" s="62" t="s">
        <v>289</v>
      </c>
      <c r="G118" s="49" t="s">
        <v>295</v>
      </c>
      <c r="H118" s="25"/>
    </row>
    <row r="119" spans="1:8" x14ac:dyDescent="0.2">
      <c r="A119" s="1">
        <v>114</v>
      </c>
      <c r="B119" s="5" t="s">
        <v>296</v>
      </c>
      <c r="C119" s="49" t="s">
        <v>21</v>
      </c>
      <c r="D119" s="1" t="s">
        <v>18</v>
      </c>
      <c r="E119" s="25">
        <f>0.10426+1.4</f>
        <v>1.5042599999999999</v>
      </c>
      <c r="F119" s="63"/>
      <c r="G119" s="49" t="s">
        <v>295</v>
      </c>
      <c r="H119" s="6"/>
    </row>
    <row r="120" spans="1:8" x14ac:dyDescent="0.2">
      <c r="A120" s="1">
        <v>115</v>
      </c>
      <c r="B120" s="5" t="s">
        <v>297</v>
      </c>
      <c r="C120" s="49" t="s">
        <v>298</v>
      </c>
      <c r="D120" s="1" t="s">
        <v>18</v>
      </c>
      <c r="E120" s="25">
        <f>0.01027+46.4</f>
        <v>46.410269999999997</v>
      </c>
      <c r="F120" s="64"/>
      <c r="G120" s="49" t="s">
        <v>295</v>
      </c>
      <c r="H120" s="6"/>
    </row>
    <row r="121" spans="1:8" ht="25.5" x14ac:dyDescent="0.2">
      <c r="A121" s="1">
        <v>116</v>
      </c>
      <c r="B121" s="5" t="s">
        <v>207</v>
      </c>
      <c r="C121" s="49" t="s">
        <v>79</v>
      </c>
      <c r="D121" s="49" t="s">
        <v>22</v>
      </c>
      <c r="E121" s="28">
        <v>4</v>
      </c>
      <c r="F121" s="62" t="s">
        <v>145</v>
      </c>
      <c r="G121" s="49" t="s">
        <v>295</v>
      </c>
      <c r="H121" s="6"/>
    </row>
    <row r="122" spans="1:8" ht="25.5" x14ac:dyDescent="0.2">
      <c r="A122" s="1">
        <v>117</v>
      </c>
      <c r="B122" s="5" t="s">
        <v>208</v>
      </c>
      <c r="C122" s="49" t="s">
        <v>79</v>
      </c>
      <c r="D122" s="49" t="s">
        <v>22</v>
      </c>
      <c r="E122" s="28">
        <v>4</v>
      </c>
      <c r="F122" s="63"/>
      <c r="G122" s="49" t="s">
        <v>295</v>
      </c>
      <c r="H122" s="6"/>
    </row>
    <row r="123" spans="1:8" ht="25.5" customHeight="1" x14ac:dyDescent="0.2">
      <c r="A123" s="1">
        <v>118</v>
      </c>
      <c r="B123" s="5" t="s">
        <v>209</v>
      </c>
      <c r="C123" s="49" t="s">
        <v>79</v>
      </c>
      <c r="D123" s="49" t="s">
        <v>22</v>
      </c>
      <c r="E123" s="27">
        <v>32</v>
      </c>
      <c r="F123" s="63"/>
      <c r="G123" s="49" t="s">
        <v>295</v>
      </c>
      <c r="H123" s="6"/>
    </row>
    <row r="124" spans="1:8" ht="25.5" x14ac:dyDescent="0.2">
      <c r="A124" s="1">
        <v>119</v>
      </c>
      <c r="B124" s="5" t="s">
        <v>210</v>
      </c>
      <c r="C124" s="49" t="s">
        <v>79</v>
      </c>
      <c r="D124" s="49" t="s">
        <v>22</v>
      </c>
      <c r="E124" s="28">
        <v>4</v>
      </c>
      <c r="F124" s="63"/>
      <c r="G124" s="49" t="s">
        <v>295</v>
      </c>
      <c r="H124" s="6"/>
    </row>
    <row r="125" spans="1:8" ht="29.25" customHeight="1" x14ac:dyDescent="0.2">
      <c r="A125" s="1">
        <v>120</v>
      </c>
      <c r="B125" s="5" t="s">
        <v>211</v>
      </c>
      <c r="C125" s="49" t="s">
        <v>80</v>
      </c>
      <c r="D125" s="49" t="s">
        <v>22</v>
      </c>
      <c r="E125" s="27">
        <v>20</v>
      </c>
      <c r="F125" s="63"/>
      <c r="G125" s="49" t="s">
        <v>295</v>
      </c>
      <c r="H125" s="6"/>
    </row>
    <row r="126" spans="1:8" ht="32.25" customHeight="1" x14ac:dyDescent="0.2">
      <c r="A126" s="1">
        <v>121</v>
      </c>
      <c r="B126" s="5" t="s">
        <v>212</v>
      </c>
      <c r="C126" s="49" t="s">
        <v>80</v>
      </c>
      <c r="D126" s="49" t="s">
        <v>22</v>
      </c>
      <c r="E126" s="28">
        <v>4</v>
      </c>
      <c r="F126" s="63"/>
      <c r="G126" s="49" t="s">
        <v>295</v>
      </c>
      <c r="H126" s="6"/>
    </row>
    <row r="127" spans="1:8" x14ac:dyDescent="0.2">
      <c r="A127" s="1">
        <v>122</v>
      </c>
      <c r="B127" s="5" t="s">
        <v>213</v>
      </c>
      <c r="C127" s="49" t="s">
        <v>79</v>
      </c>
      <c r="D127" s="49" t="s">
        <v>22</v>
      </c>
      <c r="E127" s="28">
        <v>2</v>
      </c>
      <c r="F127" s="63"/>
      <c r="G127" s="49" t="s">
        <v>295</v>
      </c>
      <c r="H127" s="6"/>
    </row>
    <row r="128" spans="1:8" x14ac:dyDescent="0.2">
      <c r="A128" s="1">
        <v>123</v>
      </c>
      <c r="B128" s="5" t="s">
        <v>214</v>
      </c>
      <c r="C128" s="49" t="s">
        <v>79</v>
      </c>
      <c r="D128" s="49" t="s">
        <v>22</v>
      </c>
      <c r="E128" s="28">
        <v>2</v>
      </c>
      <c r="F128" s="63"/>
      <c r="G128" s="49" t="s">
        <v>295</v>
      </c>
      <c r="H128" s="6"/>
    </row>
    <row r="129" spans="1:8" ht="25.5" x14ac:dyDescent="0.2">
      <c r="A129" s="1">
        <v>124</v>
      </c>
      <c r="B129" s="5" t="s">
        <v>215</v>
      </c>
      <c r="C129" s="49" t="s">
        <v>79</v>
      </c>
      <c r="D129" s="49" t="s">
        <v>22</v>
      </c>
      <c r="E129" s="28">
        <v>3</v>
      </c>
      <c r="F129" s="63"/>
      <c r="G129" s="49" t="s">
        <v>295</v>
      </c>
      <c r="H129" s="6"/>
    </row>
    <row r="130" spans="1:8" x14ac:dyDescent="0.2">
      <c r="A130" s="1">
        <v>125</v>
      </c>
      <c r="B130" s="5" t="s">
        <v>216</v>
      </c>
      <c r="C130" s="49" t="s">
        <v>217</v>
      </c>
      <c r="D130" s="1" t="s">
        <v>1</v>
      </c>
      <c r="E130" s="29">
        <v>1150</v>
      </c>
      <c r="F130" s="64"/>
      <c r="G130" s="49" t="s">
        <v>295</v>
      </c>
      <c r="H130" s="6"/>
    </row>
    <row r="131" spans="1:8" s="17" customFormat="1" ht="25.5" x14ac:dyDescent="0.2">
      <c r="A131" s="1">
        <v>126</v>
      </c>
      <c r="B131" s="6" t="s">
        <v>218</v>
      </c>
      <c r="C131" s="49" t="s">
        <v>69</v>
      </c>
      <c r="D131" s="1" t="s">
        <v>5</v>
      </c>
      <c r="E131" s="25">
        <v>13.8</v>
      </c>
      <c r="F131" s="49" t="s">
        <v>145</v>
      </c>
      <c r="G131" s="49" t="s">
        <v>295</v>
      </c>
      <c r="H131" s="25"/>
    </row>
    <row r="132" spans="1:8" ht="25.5" x14ac:dyDescent="0.2">
      <c r="A132" s="1">
        <v>127</v>
      </c>
      <c r="B132" s="5" t="s">
        <v>219</v>
      </c>
      <c r="C132" s="49" t="s">
        <v>81</v>
      </c>
      <c r="D132" s="49" t="s">
        <v>31</v>
      </c>
      <c r="E132" s="28">
        <f>18+114+1740</f>
        <v>1872</v>
      </c>
      <c r="F132" s="47" t="s">
        <v>145</v>
      </c>
      <c r="G132" s="49" t="s">
        <v>295</v>
      </c>
      <c r="H132" s="6"/>
    </row>
    <row r="133" spans="1:8" ht="25.5" x14ac:dyDescent="0.2">
      <c r="A133" s="1">
        <v>128</v>
      </c>
      <c r="B133" s="5" t="s">
        <v>220</v>
      </c>
      <c r="C133" s="49" t="s">
        <v>221</v>
      </c>
      <c r="D133" s="49" t="s">
        <v>22</v>
      </c>
      <c r="E133" s="27">
        <f>5+3</f>
        <v>8</v>
      </c>
      <c r="F133" s="47" t="s">
        <v>145</v>
      </c>
      <c r="G133" s="49" t="s">
        <v>295</v>
      </c>
      <c r="H133" s="6"/>
    </row>
    <row r="134" spans="1:8" ht="25.5" x14ac:dyDescent="0.2">
      <c r="A134" s="1">
        <v>129</v>
      </c>
      <c r="B134" s="15" t="s">
        <v>281</v>
      </c>
      <c r="C134" s="49" t="s">
        <v>282</v>
      </c>
      <c r="D134" s="1" t="s">
        <v>22</v>
      </c>
      <c r="E134" s="30">
        <v>2</v>
      </c>
      <c r="F134" s="49" t="s">
        <v>145</v>
      </c>
      <c r="G134" s="49" t="s">
        <v>295</v>
      </c>
      <c r="H134" s="6"/>
    </row>
    <row r="135" spans="1:8" ht="25.5" x14ac:dyDescent="0.2">
      <c r="A135" s="1">
        <v>130</v>
      </c>
      <c r="B135" s="15" t="s">
        <v>283</v>
      </c>
      <c r="C135" s="1" t="s">
        <v>284</v>
      </c>
      <c r="D135" s="1" t="s">
        <v>22</v>
      </c>
      <c r="E135" s="30">
        <v>18</v>
      </c>
      <c r="F135" s="49" t="s">
        <v>145</v>
      </c>
      <c r="G135" s="49" t="s">
        <v>295</v>
      </c>
      <c r="H135" s="6"/>
    </row>
    <row r="136" spans="1:8" ht="25.5" x14ac:dyDescent="0.2">
      <c r="A136" s="1">
        <v>131</v>
      </c>
      <c r="B136" s="5" t="s">
        <v>222</v>
      </c>
      <c r="C136" s="49" t="s">
        <v>67</v>
      </c>
      <c r="D136" s="49" t="s">
        <v>5</v>
      </c>
      <c r="E136" s="27">
        <v>450</v>
      </c>
      <c r="F136" s="49" t="s">
        <v>145</v>
      </c>
      <c r="G136" s="49" t="s">
        <v>295</v>
      </c>
      <c r="H136" s="6"/>
    </row>
    <row r="137" spans="1:8" x14ac:dyDescent="0.2">
      <c r="A137" s="1">
        <v>132</v>
      </c>
      <c r="B137" s="5" t="s">
        <v>66</v>
      </c>
      <c r="C137" s="49" t="s">
        <v>67</v>
      </c>
      <c r="D137" s="49" t="s">
        <v>1</v>
      </c>
      <c r="E137" s="27">
        <v>2.67</v>
      </c>
      <c r="F137" s="62" t="s">
        <v>223</v>
      </c>
      <c r="G137" s="49" t="s">
        <v>295</v>
      </c>
      <c r="H137" s="6"/>
    </row>
    <row r="138" spans="1:8" x14ac:dyDescent="0.2">
      <c r="A138" s="1">
        <v>133</v>
      </c>
      <c r="B138" s="5" t="s">
        <v>224</v>
      </c>
      <c r="C138" s="49" t="s">
        <v>68</v>
      </c>
      <c r="D138" s="49" t="s">
        <v>5</v>
      </c>
      <c r="E138" s="27">
        <v>225.2</v>
      </c>
      <c r="F138" s="63"/>
      <c r="G138" s="49" t="s">
        <v>295</v>
      </c>
      <c r="H138" s="6"/>
    </row>
    <row r="139" spans="1:8" x14ac:dyDescent="0.2">
      <c r="A139" s="1">
        <v>134</v>
      </c>
      <c r="B139" s="5" t="s">
        <v>225</v>
      </c>
      <c r="C139" s="49" t="s">
        <v>68</v>
      </c>
      <c r="D139" s="49" t="s">
        <v>5</v>
      </c>
      <c r="E139" s="27">
        <v>760</v>
      </c>
      <c r="F139" s="63"/>
      <c r="G139" s="49" t="s">
        <v>295</v>
      </c>
      <c r="H139" s="41"/>
    </row>
    <row r="140" spans="1:8" x14ac:dyDescent="0.2">
      <c r="A140" s="1">
        <v>135</v>
      </c>
      <c r="B140" s="5" t="s">
        <v>70</v>
      </c>
      <c r="C140" s="49" t="s">
        <v>68</v>
      </c>
      <c r="D140" s="49" t="s">
        <v>5</v>
      </c>
      <c r="E140" s="27">
        <v>637.83000000000004</v>
      </c>
      <c r="F140" s="63"/>
      <c r="G140" s="49" t="s">
        <v>295</v>
      </c>
      <c r="H140" s="6"/>
    </row>
    <row r="141" spans="1:8" x14ac:dyDescent="0.2">
      <c r="A141" s="1">
        <v>136</v>
      </c>
      <c r="B141" s="5" t="s">
        <v>71</v>
      </c>
      <c r="C141" s="49" t="s">
        <v>68</v>
      </c>
      <c r="D141" s="49" t="s">
        <v>5</v>
      </c>
      <c r="E141" s="27">
        <v>549.48</v>
      </c>
      <c r="F141" s="63"/>
      <c r="G141" s="49" t="s">
        <v>295</v>
      </c>
      <c r="H141" s="6"/>
    </row>
    <row r="142" spans="1:8" ht="25.5" x14ac:dyDescent="0.2">
      <c r="A142" s="1">
        <v>137</v>
      </c>
      <c r="B142" s="5" t="s">
        <v>72</v>
      </c>
      <c r="C142" s="49" t="s">
        <v>226</v>
      </c>
      <c r="D142" s="49" t="s">
        <v>5</v>
      </c>
      <c r="E142" s="27">
        <f>1121.95+180</f>
        <v>1301.95</v>
      </c>
      <c r="F142" s="63"/>
      <c r="G142" s="49" t="s">
        <v>295</v>
      </c>
      <c r="H142" s="6"/>
    </row>
    <row r="143" spans="1:8" x14ac:dyDescent="0.2">
      <c r="A143" s="1">
        <v>138</v>
      </c>
      <c r="B143" s="5" t="s">
        <v>73</v>
      </c>
      <c r="C143" s="49" t="s">
        <v>68</v>
      </c>
      <c r="D143" s="49" t="s">
        <v>5</v>
      </c>
      <c r="E143" s="27">
        <v>972.19</v>
      </c>
      <c r="F143" s="63"/>
      <c r="G143" s="49" t="s">
        <v>295</v>
      </c>
      <c r="H143" s="6"/>
    </row>
    <row r="144" spans="1:8" x14ac:dyDescent="0.2">
      <c r="A144" s="1">
        <v>139</v>
      </c>
      <c r="B144" s="5" t="s">
        <v>74</v>
      </c>
      <c r="C144" s="49" t="s">
        <v>68</v>
      </c>
      <c r="D144" s="49" t="s">
        <v>5</v>
      </c>
      <c r="E144" s="27">
        <v>262.35000000000002</v>
      </c>
      <c r="F144" s="63"/>
      <c r="G144" s="49" t="s">
        <v>295</v>
      </c>
      <c r="H144" s="6"/>
    </row>
    <row r="145" spans="1:8" x14ac:dyDescent="0.2">
      <c r="A145" s="1">
        <v>140</v>
      </c>
      <c r="B145" s="5" t="s">
        <v>227</v>
      </c>
      <c r="C145" s="49" t="s">
        <v>228</v>
      </c>
      <c r="D145" s="49" t="s">
        <v>18</v>
      </c>
      <c r="E145" s="27">
        <v>4.99</v>
      </c>
      <c r="F145" s="64"/>
      <c r="G145" s="49" t="s">
        <v>295</v>
      </c>
      <c r="H145" s="6"/>
    </row>
    <row r="146" spans="1:8" ht="25.5" x14ac:dyDescent="0.2">
      <c r="A146" s="1">
        <v>141</v>
      </c>
      <c r="B146" s="5" t="s">
        <v>34</v>
      </c>
      <c r="C146" s="49" t="s">
        <v>33</v>
      </c>
      <c r="D146" s="1" t="s">
        <v>23</v>
      </c>
      <c r="E146" s="1">
        <v>2</v>
      </c>
      <c r="F146" s="49" t="s">
        <v>145</v>
      </c>
      <c r="G146" s="49" t="s">
        <v>295</v>
      </c>
      <c r="H146" s="6"/>
    </row>
    <row r="147" spans="1:8" ht="38.25" x14ac:dyDescent="0.2">
      <c r="A147" s="1">
        <v>142</v>
      </c>
      <c r="B147" s="5" t="s">
        <v>32</v>
      </c>
      <c r="C147" s="49" t="s">
        <v>236</v>
      </c>
      <c r="D147" s="1" t="s">
        <v>23</v>
      </c>
      <c r="E147" s="1">
        <v>1</v>
      </c>
      <c r="F147" s="49" t="s">
        <v>145</v>
      </c>
      <c r="G147" s="49" t="s">
        <v>295</v>
      </c>
      <c r="H147" s="6"/>
    </row>
    <row r="148" spans="1:8" ht="25.5" x14ac:dyDescent="0.2">
      <c r="A148" s="1">
        <v>143</v>
      </c>
      <c r="B148" s="5" t="s">
        <v>35</v>
      </c>
      <c r="C148" s="49" t="s">
        <v>237</v>
      </c>
      <c r="D148" s="1" t="s">
        <v>23</v>
      </c>
      <c r="E148" s="1">
        <f>1+2</f>
        <v>3</v>
      </c>
      <c r="F148" s="49" t="s">
        <v>145</v>
      </c>
      <c r="G148" s="49" t="s">
        <v>295</v>
      </c>
      <c r="H148" s="6"/>
    </row>
    <row r="149" spans="1:8" ht="25.5" x14ac:dyDescent="0.2">
      <c r="A149" s="1">
        <v>144</v>
      </c>
      <c r="B149" s="5" t="s">
        <v>55</v>
      </c>
      <c r="C149" s="49" t="s">
        <v>36</v>
      </c>
      <c r="D149" s="1" t="s">
        <v>22</v>
      </c>
      <c r="E149" s="1">
        <v>486</v>
      </c>
      <c r="F149" s="49" t="s">
        <v>145</v>
      </c>
      <c r="G149" s="49" t="s">
        <v>295</v>
      </c>
      <c r="H149" s="6"/>
    </row>
    <row r="150" spans="1:8" ht="25.5" x14ac:dyDescent="0.2">
      <c r="A150" s="1">
        <v>145</v>
      </c>
      <c r="B150" s="5" t="s">
        <v>238</v>
      </c>
      <c r="C150" s="49" t="s">
        <v>36</v>
      </c>
      <c r="D150" s="1" t="s">
        <v>22</v>
      </c>
      <c r="E150" s="1">
        <v>972</v>
      </c>
      <c r="F150" s="49" t="s">
        <v>145</v>
      </c>
      <c r="G150" s="49" t="s">
        <v>295</v>
      </c>
      <c r="H150" s="6"/>
    </row>
    <row r="151" spans="1:8" ht="25.5" x14ac:dyDescent="0.2">
      <c r="A151" s="1">
        <v>146</v>
      </c>
      <c r="B151" s="5" t="s">
        <v>56</v>
      </c>
      <c r="C151" s="49" t="s">
        <v>38</v>
      </c>
      <c r="D151" s="1" t="s">
        <v>22</v>
      </c>
      <c r="E151" s="1" t="s">
        <v>57</v>
      </c>
      <c r="F151" s="49" t="s">
        <v>145</v>
      </c>
      <c r="G151" s="49" t="s">
        <v>295</v>
      </c>
      <c r="H151" s="6"/>
    </row>
    <row r="152" spans="1:8" ht="25.5" x14ac:dyDescent="0.2">
      <c r="A152" s="1">
        <v>147</v>
      </c>
      <c r="B152" s="5" t="s">
        <v>37</v>
      </c>
      <c r="C152" s="49" t="s">
        <v>239</v>
      </c>
      <c r="D152" s="1" t="s">
        <v>22</v>
      </c>
      <c r="E152" s="1">
        <v>840</v>
      </c>
      <c r="F152" s="49" t="s">
        <v>145</v>
      </c>
      <c r="G152" s="49" t="s">
        <v>295</v>
      </c>
      <c r="H152" s="6"/>
    </row>
    <row r="153" spans="1:8" ht="25.5" x14ac:dyDescent="0.2">
      <c r="A153" s="1">
        <v>148</v>
      </c>
      <c r="B153" s="5" t="s">
        <v>58</v>
      </c>
      <c r="C153" s="49" t="s">
        <v>285</v>
      </c>
      <c r="D153" s="1" t="s">
        <v>23</v>
      </c>
      <c r="E153" s="1">
        <f>1+2</f>
        <v>3</v>
      </c>
      <c r="F153" s="49" t="s">
        <v>145</v>
      </c>
      <c r="G153" s="49" t="s">
        <v>295</v>
      </c>
      <c r="H153" s="6"/>
    </row>
    <row r="154" spans="1:8" ht="25.5" x14ac:dyDescent="0.2">
      <c r="A154" s="1">
        <v>149</v>
      </c>
      <c r="B154" s="5" t="s">
        <v>59</v>
      </c>
      <c r="C154" s="49" t="s">
        <v>36</v>
      </c>
      <c r="D154" s="1" t="s">
        <v>22</v>
      </c>
      <c r="E154" s="1">
        <v>4</v>
      </c>
      <c r="F154" s="49" t="s">
        <v>145</v>
      </c>
      <c r="G154" s="49" t="s">
        <v>295</v>
      </c>
      <c r="H154" s="6"/>
    </row>
    <row r="155" spans="1:8" ht="25.5" x14ac:dyDescent="0.2">
      <c r="A155" s="1">
        <v>150</v>
      </c>
      <c r="B155" s="6" t="s">
        <v>39</v>
      </c>
      <c r="C155" s="49" t="s">
        <v>36</v>
      </c>
      <c r="D155" s="1" t="s">
        <v>22</v>
      </c>
      <c r="E155" s="1">
        <v>16</v>
      </c>
      <c r="F155" s="49" t="s">
        <v>145</v>
      </c>
      <c r="G155" s="49" t="s">
        <v>295</v>
      </c>
      <c r="H155" s="6"/>
    </row>
    <row r="156" spans="1:8" ht="25.5" x14ac:dyDescent="0.2">
      <c r="A156" s="1">
        <v>151</v>
      </c>
      <c r="B156" s="5" t="s">
        <v>40</v>
      </c>
      <c r="C156" s="49" t="s">
        <v>41</v>
      </c>
      <c r="D156" s="1" t="s">
        <v>22</v>
      </c>
      <c r="E156" s="1">
        <f>31+57</f>
        <v>88</v>
      </c>
      <c r="F156" s="49" t="s">
        <v>145</v>
      </c>
      <c r="G156" s="49" t="s">
        <v>295</v>
      </c>
      <c r="H156" s="6"/>
    </row>
    <row r="157" spans="1:8" ht="25.5" x14ac:dyDescent="0.2">
      <c r="A157" s="1">
        <v>152</v>
      </c>
      <c r="B157" s="5" t="s">
        <v>42</v>
      </c>
      <c r="C157" s="49" t="s">
        <v>43</v>
      </c>
      <c r="D157" s="1" t="s">
        <v>22</v>
      </c>
      <c r="E157" s="1">
        <v>114</v>
      </c>
      <c r="F157" s="49" t="s">
        <v>145</v>
      </c>
      <c r="G157" s="49" t="s">
        <v>295</v>
      </c>
      <c r="H157" s="6"/>
    </row>
    <row r="158" spans="1:8" ht="25.5" x14ac:dyDescent="0.2">
      <c r="A158" s="1">
        <v>153</v>
      </c>
      <c r="B158" s="5" t="s">
        <v>60</v>
      </c>
      <c r="C158" s="49" t="s">
        <v>43</v>
      </c>
      <c r="D158" s="1" t="s">
        <v>22</v>
      </c>
      <c r="E158" s="1" t="s">
        <v>54</v>
      </c>
      <c r="F158" s="49" t="s">
        <v>145</v>
      </c>
      <c r="G158" s="49" t="s">
        <v>295</v>
      </c>
      <c r="H158" s="6"/>
    </row>
    <row r="159" spans="1:8" ht="25.5" x14ac:dyDescent="0.2">
      <c r="A159" s="1">
        <v>154</v>
      </c>
      <c r="B159" s="5" t="s">
        <v>44</v>
      </c>
      <c r="C159" s="49" t="s">
        <v>45</v>
      </c>
      <c r="D159" s="1" t="s">
        <v>22</v>
      </c>
      <c r="E159" s="1">
        <f>124+228</f>
        <v>352</v>
      </c>
      <c r="F159" s="49" t="s">
        <v>145</v>
      </c>
      <c r="G159" s="49" t="s">
        <v>295</v>
      </c>
      <c r="H159" s="6"/>
    </row>
    <row r="160" spans="1:8" ht="25.5" x14ac:dyDescent="0.2">
      <c r="A160" s="1">
        <v>155</v>
      </c>
      <c r="B160" s="5" t="s">
        <v>46</v>
      </c>
      <c r="C160" s="49" t="s">
        <v>47</v>
      </c>
      <c r="D160" s="1" t="s">
        <v>22</v>
      </c>
      <c r="E160" s="1">
        <f>605+565</f>
        <v>1170</v>
      </c>
      <c r="F160" s="49" t="s">
        <v>145</v>
      </c>
      <c r="G160" s="49" t="s">
        <v>295</v>
      </c>
      <c r="H160" s="6"/>
    </row>
    <row r="161" spans="1:10" ht="25.5" x14ac:dyDescent="0.2">
      <c r="A161" s="1">
        <v>156</v>
      </c>
      <c r="B161" s="5" t="s">
        <v>48</v>
      </c>
      <c r="C161" s="49" t="s">
        <v>49</v>
      </c>
      <c r="D161" s="1" t="s">
        <v>22</v>
      </c>
      <c r="E161" s="1">
        <f>1210+1130</f>
        <v>2340</v>
      </c>
      <c r="F161" s="49" t="s">
        <v>145</v>
      </c>
      <c r="G161" s="49" t="s">
        <v>295</v>
      </c>
      <c r="H161" s="6"/>
    </row>
    <row r="162" spans="1:10" ht="25.5" x14ac:dyDescent="0.2">
      <c r="A162" s="1">
        <v>157</v>
      </c>
      <c r="B162" s="5" t="s">
        <v>50</v>
      </c>
      <c r="C162" s="49" t="s">
        <v>61</v>
      </c>
      <c r="D162" s="1" t="s">
        <v>22</v>
      </c>
      <c r="E162" s="1">
        <f>2420+2260</f>
        <v>4680</v>
      </c>
      <c r="F162" s="49" t="s">
        <v>145</v>
      </c>
      <c r="G162" s="49" t="s">
        <v>295</v>
      </c>
      <c r="H162" s="6"/>
    </row>
    <row r="163" spans="1:10" ht="25.5" x14ac:dyDescent="0.2">
      <c r="A163" s="1">
        <v>158</v>
      </c>
      <c r="B163" s="5" t="s">
        <v>51</v>
      </c>
      <c r="C163" s="49" t="s">
        <v>62</v>
      </c>
      <c r="D163" s="1" t="s">
        <v>22</v>
      </c>
      <c r="E163" s="1">
        <f>2420+2260</f>
        <v>4680</v>
      </c>
      <c r="F163" s="49" t="s">
        <v>145</v>
      </c>
      <c r="G163" s="49" t="s">
        <v>295</v>
      </c>
      <c r="H163" s="6"/>
    </row>
    <row r="164" spans="1:10" ht="25.5" x14ac:dyDescent="0.2">
      <c r="A164" s="1">
        <v>159</v>
      </c>
      <c r="B164" s="5" t="s">
        <v>63</v>
      </c>
      <c r="C164" s="49" t="s">
        <v>52</v>
      </c>
      <c r="D164" s="1" t="s">
        <v>22</v>
      </c>
      <c r="E164" s="1">
        <f>1210+1130</f>
        <v>2340</v>
      </c>
      <c r="F164" s="49" t="s">
        <v>145</v>
      </c>
      <c r="G164" s="49" t="s">
        <v>295</v>
      </c>
      <c r="H164" s="6"/>
    </row>
    <row r="165" spans="1:10" ht="25.5" x14ac:dyDescent="0.2">
      <c r="A165" s="1">
        <v>160</v>
      </c>
      <c r="B165" s="5" t="s">
        <v>53</v>
      </c>
      <c r="C165" s="49" t="s">
        <v>52</v>
      </c>
      <c r="D165" s="1" t="s">
        <v>22</v>
      </c>
      <c r="E165" s="1">
        <f>1210+1130</f>
        <v>2340</v>
      </c>
      <c r="F165" s="49" t="s">
        <v>145</v>
      </c>
      <c r="G165" s="49" t="s">
        <v>295</v>
      </c>
      <c r="H165" s="6"/>
    </row>
    <row r="166" spans="1:10" x14ac:dyDescent="0.2">
      <c r="A166" s="1"/>
      <c r="B166" s="3" t="s">
        <v>311</v>
      </c>
      <c r="C166" s="49"/>
      <c r="D166" s="1"/>
      <c r="E166" s="1"/>
      <c r="F166" s="48"/>
      <c r="G166" s="49"/>
      <c r="H166" s="6"/>
    </row>
    <row r="167" spans="1:10" ht="25.5" x14ac:dyDescent="0.2">
      <c r="A167" s="1">
        <v>161</v>
      </c>
      <c r="B167" s="5" t="s">
        <v>24</v>
      </c>
      <c r="C167" s="49" t="s">
        <v>25</v>
      </c>
      <c r="D167" s="49" t="s">
        <v>26</v>
      </c>
      <c r="E167" s="49" t="s">
        <v>3</v>
      </c>
      <c r="F167" s="49" t="s">
        <v>145</v>
      </c>
      <c r="G167" s="49" t="s">
        <v>295</v>
      </c>
      <c r="H167" s="6"/>
    </row>
    <row r="168" spans="1:10" ht="25.5" x14ac:dyDescent="0.2">
      <c r="A168" s="1">
        <v>162</v>
      </c>
      <c r="B168" s="5" t="s">
        <v>29</v>
      </c>
      <c r="C168" s="49" t="s">
        <v>30</v>
      </c>
      <c r="D168" s="49" t="s">
        <v>28</v>
      </c>
      <c r="E168" s="49">
        <v>1</v>
      </c>
      <c r="F168" s="49" t="s">
        <v>145</v>
      </c>
      <c r="G168" s="49" t="s">
        <v>295</v>
      </c>
      <c r="H168" s="6"/>
    </row>
    <row r="169" spans="1:10" x14ac:dyDescent="0.2">
      <c r="A169" s="1"/>
      <c r="B169" s="3" t="s">
        <v>229</v>
      </c>
      <c r="C169" s="49"/>
      <c r="D169" s="49"/>
      <c r="E169" s="28"/>
      <c r="F169" s="48"/>
      <c r="G169" s="49"/>
      <c r="H169" s="6"/>
    </row>
    <row r="170" spans="1:10" ht="25.5" x14ac:dyDescent="0.2">
      <c r="A170" s="1">
        <v>163</v>
      </c>
      <c r="B170" s="5" t="s">
        <v>308</v>
      </c>
      <c r="C170" s="49" t="s">
        <v>232</v>
      </c>
      <c r="D170" s="1" t="s">
        <v>18</v>
      </c>
      <c r="E170" s="30">
        <v>35.36</v>
      </c>
      <c r="F170" s="49" t="s">
        <v>145</v>
      </c>
      <c r="G170" s="49" t="s">
        <v>295</v>
      </c>
      <c r="H170" s="6"/>
      <c r="J170" s="23"/>
    </row>
    <row r="171" spans="1:10" ht="25.5" x14ac:dyDescent="0.2">
      <c r="A171" s="1">
        <v>164</v>
      </c>
      <c r="B171" s="5" t="s">
        <v>233</v>
      </c>
      <c r="C171" s="49" t="s">
        <v>232</v>
      </c>
      <c r="D171" s="1" t="s">
        <v>18</v>
      </c>
      <c r="E171" s="30">
        <f>3.055+3.055+3.055</f>
        <v>9.1650000000000009</v>
      </c>
      <c r="F171" s="49" t="s">
        <v>145</v>
      </c>
      <c r="G171" s="49" t="s">
        <v>295</v>
      </c>
      <c r="H171" s="6"/>
      <c r="J171" s="23"/>
    </row>
    <row r="172" spans="1:10" ht="25.5" x14ac:dyDescent="0.2">
      <c r="A172" s="1">
        <v>165</v>
      </c>
      <c r="B172" s="5" t="s">
        <v>230</v>
      </c>
      <c r="C172" s="49" t="s">
        <v>231</v>
      </c>
      <c r="D172" s="49" t="s">
        <v>18</v>
      </c>
      <c r="E172" s="31">
        <f>0.86+0.86+0.86</f>
        <v>2.58</v>
      </c>
      <c r="F172" s="49" t="s">
        <v>145</v>
      </c>
      <c r="G172" s="49" t="s">
        <v>295</v>
      </c>
      <c r="H172" s="6"/>
      <c r="J172" s="23"/>
    </row>
    <row r="173" spans="1:10" ht="25.5" x14ac:dyDescent="0.2">
      <c r="A173" s="1">
        <v>166</v>
      </c>
      <c r="B173" s="15" t="s">
        <v>309</v>
      </c>
      <c r="C173" s="1" t="s">
        <v>310</v>
      </c>
      <c r="D173" s="1" t="s">
        <v>18</v>
      </c>
      <c r="E173" s="30">
        <v>249</v>
      </c>
      <c r="F173" s="49" t="s">
        <v>145</v>
      </c>
      <c r="G173" s="49" t="s">
        <v>295</v>
      </c>
      <c r="H173" s="6"/>
      <c r="J173" s="23"/>
    </row>
    <row r="174" spans="1:10" ht="51" x14ac:dyDescent="0.2">
      <c r="A174" s="1">
        <v>167</v>
      </c>
      <c r="B174" s="5" t="s">
        <v>234</v>
      </c>
      <c r="C174" s="37" t="s">
        <v>4</v>
      </c>
      <c r="D174" s="37" t="s">
        <v>18</v>
      </c>
      <c r="E174" s="31">
        <f>0.068+0.112+0.35+0.077+0.8+0.23+0.54625+0.54625+0.54975+0.52675+1.073+0.45+0.486+88.049</f>
        <v>93.864000000000004</v>
      </c>
      <c r="F174" s="37" t="s">
        <v>350</v>
      </c>
      <c r="G174" s="37" t="s">
        <v>295</v>
      </c>
      <c r="H174" s="46"/>
      <c r="J174" s="23"/>
    </row>
    <row r="175" spans="1:10" ht="51" x14ac:dyDescent="0.2">
      <c r="A175" s="1">
        <v>168</v>
      </c>
      <c r="B175" s="5" t="s">
        <v>235</v>
      </c>
      <c r="C175" s="37" t="s">
        <v>4</v>
      </c>
      <c r="D175" s="37" t="s">
        <v>18</v>
      </c>
      <c r="E175" s="31">
        <f>0.136+0.22+0.65+0.12+0.034+0.46+1.09325+1.09325+1.09975+1.09975+3.134+0.9+0.974+34.963</f>
        <v>45.977000000000004</v>
      </c>
      <c r="F175" s="37" t="s">
        <v>351</v>
      </c>
      <c r="G175" s="37" t="s">
        <v>295</v>
      </c>
      <c r="H175" s="46"/>
      <c r="J175" s="23"/>
    </row>
    <row r="176" spans="1:10" x14ac:dyDescent="0.2">
      <c r="A176" s="18"/>
      <c r="B176" s="42"/>
      <c r="C176" s="19"/>
      <c r="D176" s="19"/>
      <c r="E176" s="43"/>
      <c r="F176" s="19"/>
      <c r="G176" s="44"/>
      <c r="H176" s="45"/>
    </row>
    <row r="177" spans="1:8" x14ac:dyDescent="0.2">
      <c r="A177" s="72"/>
      <c r="B177" s="72"/>
      <c r="C177" s="72"/>
      <c r="D177" s="72"/>
      <c r="E177" s="72"/>
      <c r="F177" s="72"/>
      <c r="G177" s="72"/>
      <c r="H177" s="26"/>
    </row>
    <row r="178" spans="1:8" x14ac:dyDescent="0.2">
      <c r="A178" s="72" t="s">
        <v>240</v>
      </c>
      <c r="B178" s="72"/>
      <c r="C178" s="72"/>
      <c r="D178" s="72"/>
      <c r="E178" s="72"/>
      <c r="F178" s="72"/>
      <c r="G178" s="72"/>
      <c r="H178" s="72"/>
    </row>
    <row r="179" spans="1:8" ht="34.5" customHeight="1" x14ac:dyDescent="0.2">
      <c r="A179" s="73" t="s">
        <v>241</v>
      </c>
      <c r="B179" s="73"/>
      <c r="C179" s="73"/>
      <c r="D179" s="73"/>
      <c r="E179" s="73"/>
      <c r="F179" s="73"/>
      <c r="G179" s="73"/>
      <c r="H179" s="73"/>
    </row>
    <row r="180" spans="1:8" x14ac:dyDescent="0.2">
      <c r="A180" s="68" t="s">
        <v>242</v>
      </c>
      <c r="B180" s="68"/>
      <c r="C180" s="68"/>
      <c r="D180" s="68"/>
      <c r="E180" s="68"/>
      <c r="F180" s="68"/>
      <c r="G180" s="68"/>
      <c r="H180" s="68"/>
    </row>
    <row r="181" spans="1:8" x14ac:dyDescent="0.2">
      <c r="A181" s="68" t="s">
        <v>243</v>
      </c>
      <c r="B181" s="68"/>
      <c r="C181" s="68"/>
      <c r="D181" s="68"/>
      <c r="E181" s="68"/>
      <c r="F181" s="68"/>
      <c r="G181" s="68"/>
      <c r="H181" s="68"/>
    </row>
    <row r="182" spans="1:8" x14ac:dyDescent="0.2">
      <c r="A182" s="68" t="s">
        <v>244</v>
      </c>
      <c r="B182" s="68"/>
      <c r="C182" s="68"/>
      <c r="D182" s="68"/>
      <c r="E182" s="68"/>
      <c r="F182" s="68"/>
      <c r="G182" s="68"/>
      <c r="H182" s="68"/>
    </row>
    <row r="183" spans="1:8" x14ac:dyDescent="0.2">
      <c r="A183" s="68" t="s">
        <v>245</v>
      </c>
      <c r="B183" s="68"/>
      <c r="C183" s="68"/>
      <c r="D183" s="68"/>
      <c r="E183" s="68"/>
      <c r="F183" s="68"/>
      <c r="G183" s="68"/>
      <c r="H183" s="68"/>
    </row>
    <row r="184" spans="1:8" x14ac:dyDescent="0.2">
      <c r="A184" s="68" t="s">
        <v>246</v>
      </c>
      <c r="B184" s="68"/>
      <c r="C184" s="68"/>
      <c r="D184" s="68"/>
      <c r="E184" s="68"/>
      <c r="F184" s="68"/>
      <c r="G184" s="68"/>
      <c r="H184" s="68"/>
    </row>
    <row r="185" spans="1:8" x14ac:dyDescent="0.2">
      <c r="A185" s="74" t="s">
        <v>264</v>
      </c>
      <c r="B185" s="74"/>
      <c r="C185" s="74"/>
      <c r="D185" s="74"/>
      <c r="E185" s="74"/>
      <c r="F185" s="74"/>
      <c r="G185" s="74"/>
      <c r="H185" s="74"/>
    </row>
    <row r="186" spans="1:8" x14ac:dyDescent="0.2">
      <c r="A186" s="68" t="s">
        <v>247</v>
      </c>
      <c r="B186" s="68"/>
      <c r="C186" s="68"/>
      <c r="D186" s="68"/>
      <c r="E186" s="68"/>
      <c r="F186" s="68"/>
      <c r="G186" s="68"/>
      <c r="H186" s="68"/>
    </row>
    <row r="187" spans="1:8" x14ac:dyDescent="0.2">
      <c r="A187" s="60" t="s">
        <v>248</v>
      </c>
      <c r="B187" s="60"/>
      <c r="C187" s="60"/>
      <c r="D187" s="60"/>
      <c r="E187" s="60"/>
      <c r="F187" s="60"/>
      <c r="G187" s="60"/>
      <c r="H187" s="60"/>
    </row>
    <row r="188" spans="1:8" x14ac:dyDescent="0.2">
      <c r="A188" s="60" t="s">
        <v>249</v>
      </c>
      <c r="B188" s="60"/>
      <c r="C188" s="60"/>
      <c r="D188" s="60"/>
      <c r="E188" s="60"/>
      <c r="F188" s="60"/>
      <c r="G188" s="60"/>
      <c r="H188" s="60"/>
    </row>
    <row r="189" spans="1:8" x14ac:dyDescent="0.2">
      <c r="A189" s="60" t="s">
        <v>250</v>
      </c>
      <c r="B189" s="60"/>
      <c r="C189" s="60"/>
      <c r="D189" s="60"/>
      <c r="E189" s="60"/>
      <c r="F189" s="60"/>
      <c r="G189" s="60"/>
      <c r="H189" s="60"/>
    </row>
    <row r="190" spans="1:8" x14ac:dyDescent="0.2">
      <c r="A190" s="60" t="s">
        <v>251</v>
      </c>
      <c r="B190" s="60"/>
      <c r="C190" s="60"/>
      <c r="D190" s="60"/>
      <c r="E190" s="60"/>
      <c r="F190" s="60"/>
      <c r="G190" s="60"/>
      <c r="H190" s="60"/>
    </row>
    <row r="191" spans="1:8" x14ac:dyDescent="0.2">
      <c r="A191" s="60" t="s">
        <v>252</v>
      </c>
      <c r="B191" s="60"/>
      <c r="C191" s="60"/>
      <c r="D191" s="60"/>
      <c r="E191" s="60"/>
      <c r="F191" s="60"/>
      <c r="G191" s="60"/>
      <c r="H191" s="60"/>
    </row>
    <row r="192" spans="1:8" x14ac:dyDescent="0.2">
      <c r="A192" s="60" t="s">
        <v>253</v>
      </c>
      <c r="B192" s="60"/>
      <c r="C192" s="60"/>
      <c r="D192" s="60"/>
      <c r="E192" s="60"/>
      <c r="F192" s="60"/>
      <c r="G192" s="60"/>
      <c r="H192" s="60"/>
    </row>
    <row r="193" spans="1:8" x14ac:dyDescent="0.2">
      <c r="A193" s="60" t="s">
        <v>254</v>
      </c>
      <c r="B193" s="60"/>
      <c r="C193" s="60"/>
      <c r="D193" s="60"/>
      <c r="E193" s="60"/>
      <c r="F193" s="60"/>
      <c r="G193" s="60"/>
      <c r="H193" s="60"/>
    </row>
    <row r="194" spans="1:8" x14ac:dyDescent="0.2">
      <c r="A194" s="60" t="s">
        <v>255</v>
      </c>
      <c r="B194" s="60"/>
      <c r="C194" s="60"/>
      <c r="D194" s="60"/>
      <c r="E194" s="60"/>
      <c r="F194" s="60"/>
      <c r="G194" s="60"/>
      <c r="H194" s="60"/>
    </row>
    <row r="195" spans="1:8" x14ac:dyDescent="0.2">
      <c r="A195" s="60" t="s">
        <v>256</v>
      </c>
      <c r="B195" s="60"/>
      <c r="C195" s="60"/>
      <c r="D195" s="60"/>
      <c r="E195" s="60"/>
      <c r="F195" s="60"/>
      <c r="G195" s="60"/>
      <c r="H195" s="60"/>
    </row>
    <row r="196" spans="1:8" x14ac:dyDescent="0.2">
      <c r="A196" s="60" t="s">
        <v>257</v>
      </c>
      <c r="B196" s="60"/>
      <c r="C196" s="60"/>
      <c r="D196" s="60"/>
      <c r="E196" s="60"/>
      <c r="F196" s="60"/>
      <c r="G196" s="60"/>
      <c r="H196" s="60"/>
    </row>
    <row r="197" spans="1:8" ht="12.75" customHeight="1" x14ac:dyDescent="0.2">
      <c r="A197" s="60" t="s">
        <v>258</v>
      </c>
      <c r="B197" s="60"/>
      <c r="C197" s="60"/>
      <c r="D197" s="60"/>
      <c r="E197" s="60"/>
      <c r="F197" s="60"/>
      <c r="G197" s="60"/>
      <c r="H197" s="60"/>
    </row>
    <row r="198" spans="1:8" ht="12.75" customHeight="1" x14ac:dyDescent="0.2">
      <c r="A198" s="60" t="s">
        <v>259</v>
      </c>
      <c r="B198" s="60"/>
      <c r="C198" s="60"/>
      <c r="D198" s="60"/>
      <c r="E198" s="60"/>
      <c r="F198" s="60"/>
      <c r="G198" s="60"/>
      <c r="H198" s="60"/>
    </row>
    <row r="199" spans="1:8" ht="12.75" customHeight="1" x14ac:dyDescent="0.2">
      <c r="A199" s="60" t="s">
        <v>260</v>
      </c>
      <c r="B199" s="60"/>
      <c r="C199" s="60"/>
      <c r="D199" s="60"/>
      <c r="E199" s="60"/>
      <c r="F199" s="60"/>
      <c r="G199" s="60"/>
      <c r="H199" s="60"/>
    </row>
    <row r="200" spans="1:8" ht="12.75" customHeight="1" x14ac:dyDescent="0.2">
      <c r="A200" s="59" t="s">
        <v>261</v>
      </c>
      <c r="B200" s="59"/>
      <c r="C200" s="59"/>
      <c r="D200" s="59"/>
      <c r="E200" s="59"/>
      <c r="F200" s="59"/>
      <c r="G200" s="59"/>
      <c r="H200" s="59"/>
    </row>
    <row r="201" spans="1:8" ht="12.75" customHeight="1" x14ac:dyDescent="0.2">
      <c r="A201" s="60" t="s">
        <v>262</v>
      </c>
      <c r="B201" s="60"/>
      <c r="C201" s="60"/>
      <c r="D201" s="60"/>
      <c r="E201" s="60"/>
      <c r="F201" s="60"/>
      <c r="G201" s="60"/>
      <c r="H201" s="60"/>
    </row>
    <row r="202" spans="1:8" x14ac:dyDescent="0.2">
      <c r="A202" s="71" t="s">
        <v>263</v>
      </c>
      <c r="B202" s="71"/>
      <c r="C202" s="71"/>
      <c r="D202" s="71"/>
      <c r="E202" s="71"/>
      <c r="F202" s="71"/>
      <c r="G202" s="71"/>
      <c r="H202" s="71"/>
    </row>
    <row r="203" spans="1:8" ht="15" customHeight="1" x14ac:dyDescent="0.2">
      <c r="A203" s="71" t="s">
        <v>353</v>
      </c>
      <c r="B203" s="71"/>
      <c r="C203" s="71"/>
      <c r="D203" s="71"/>
      <c r="E203" s="71"/>
      <c r="F203" s="71"/>
      <c r="G203" s="71"/>
      <c r="H203" s="71"/>
    </row>
    <row r="204" spans="1:8" ht="32.25" customHeight="1" x14ac:dyDescent="0.2">
      <c r="A204" s="61" t="s">
        <v>304</v>
      </c>
      <c r="B204" s="61"/>
      <c r="C204" s="61"/>
      <c r="D204" s="61"/>
      <c r="E204" s="61"/>
      <c r="F204" s="61"/>
      <c r="G204" s="61"/>
      <c r="H204" s="2"/>
    </row>
    <row r="205" spans="1:8" x14ac:dyDescent="0.2">
      <c r="A205" s="38"/>
      <c r="B205" s="38"/>
      <c r="C205" s="11"/>
      <c r="D205" s="12"/>
      <c r="E205" s="34"/>
      <c r="F205" s="38"/>
      <c r="G205" s="38"/>
      <c r="H205" s="38"/>
    </row>
    <row r="206" spans="1:8" ht="20.25" customHeight="1" x14ac:dyDescent="0.2"/>
    <row r="216" spans="2:8" x14ac:dyDescent="0.2">
      <c r="B216" s="2"/>
      <c r="C216" s="2"/>
      <c r="D216" s="2"/>
      <c r="E216" s="24"/>
      <c r="F216" s="2"/>
      <c r="H216" s="24"/>
    </row>
    <row r="217" spans="2:8" x14ac:dyDescent="0.2">
      <c r="B217" s="2"/>
      <c r="C217" s="2"/>
      <c r="D217" s="2"/>
      <c r="E217" s="24"/>
      <c r="F217" s="2"/>
      <c r="H217" s="24"/>
    </row>
    <row r="218" spans="2:8" x14ac:dyDescent="0.2">
      <c r="B218" s="2"/>
      <c r="C218" s="2"/>
      <c r="D218" s="2"/>
      <c r="E218" s="24"/>
      <c r="F218" s="2"/>
      <c r="H218" s="24"/>
    </row>
    <row r="219" spans="2:8" x14ac:dyDescent="0.2">
      <c r="B219" s="2"/>
      <c r="C219" s="2"/>
      <c r="D219" s="2"/>
      <c r="E219" s="24"/>
      <c r="F219" s="2"/>
      <c r="H219" s="24"/>
    </row>
    <row r="220" spans="2:8" x14ac:dyDescent="0.2">
      <c r="B220" s="2"/>
      <c r="C220" s="2"/>
      <c r="D220" s="2"/>
      <c r="E220" s="24"/>
      <c r="F220" s="2"/>
      <c r="H220" s="24"/>
    </row>
    <row r="221" spans="2:8" x14ac:dyDescent="0.2">
      <c r="B221" s="2"/>
      <c r="C221" s="2"/>
      <c r="D221" s="2"/>
      <c r="E221" s="24"/>
      <c r="F221" s="2"/>
      <c r="H221" s="24"/>
    </row>
    <row r="222" spans="2:8" x14ac:dyDescent="0.2">
      <c r="B222" s="2"/>
      <c r="C222" s="2"/>
      <c r="D222" s="2"/>
      <c r="E222" s="24"/>
      <c r="F222" s="2"/>
      <c r="H222" s="24"/>
    </row>
    <row r="223" spans="2:8" x14ac:dyDescent="0.2">
      <c r="B223" s="2"/>
      <c r="C223" s="2"/>
      <c r="D223" s="2"/>
      <c r="E223" s="24"/>
      <c r="F223" s="2"/>
      <c r="H223" s="24"/>
    </row>
    <row r="224" spans="2:8" x14ac:dyDescent="0.2">
      <c r="B224" s="2"/>
      <c r="C224" s="2"/>
      <c r="D224" s="2"/>
      <c r="E224" s="24"/>
      <c r="F224" s="2"/>
      <c r="H224" s="24"/>
    </row>
    <row r="225" spans="2:8" x14ac:dyDescent="0.2">
      <c r="B225" s="2"/>
      <c r="C225" s="2"/>
      <c r="D225" s="2"/>
      <c r="E225" s="24"/>
      <c r="F225" s="2"/>
      <c r="H225" s="24"/>
    </row>
    <row r="226" spans="2:8" x14ac:dyDescent="0.2">
      <c r="B226" s="2"/>
      <c r="C226" s="2"/>
      <c r="D226" s="2"/>
      <c r="E226" s="24"/>
      <c r="F226" s="2"/>
      <c r="H226" s="24"/>
    </row>
    <row r="227" spans="2:8" x14ac:dyDescent="0.2">
      <c r="B227" s="2"/>
      <c r="C227" s="2"/>
      <c r="D227" s="2"/>
      <c r="E227" s="24"/>
      <c r="F227" s="2"/>
      <c r="H227" s="24"/>
    </row>
    <row r="228" spans="2:8" x14ac:dyDescent="0.2">
      <c r="B228" s="2"/>
      <c r="C228" s="2"/>
      <c r="D228" s="2"/>
      <c r="E228" s="24"/>
      <c r="F228" s="2"/>
      <c r="H228" s="24"/>
    </row>
    <row r="229" spans="2:8" x14ac:dyDescent="0.2">
      <c r="B229" s="2"/>
      <c r="C229" s="2"/>
      <c r="D229" s="2"/>
      <c r="E229" s="24"/>
      <c r="F229" s="2"/>
      <c r="H229" s="24"/>
    </row>
    <row r="230" spans="2:8" x14ac:dyDescent="0.2">
      <c r="B230" s="2"/>
      <c r="C230" s="2"/>
      <c r="D230" s="2"/>
      <c r="E230" s="24"/>
      <c r="F230" s="2"/>
      <c r="H230" s="24"/>
    </row>
    <row r="231" spans="2:8" x14ac:dyDescent="0.2">
      <c r="B231" s="2"/>
      <c r="C231" s="2"/>
      <c r="D231" s="2"/>
      <c r="E231" s="24"/>
      <c r="F231" s="2"/>
      <c r="H231" s="24"/>
    </row>
    <row r="232" spans="2:8" x14ac:dyDescent="0.2">
      <c r="B232" s="2"/>
      <c r="C232" s="2"/>
      <c r="D232" s="2"/>
      <c r="E232" s="24"/>
      <c r="F232" s="2"/>
      <c r="H232" s="24"/>
    </row>
    <row r="233" spans="2:8" x14ac:dyDescent="0.2">
      <c r="B233" s="2"/>
      <c r="C233" s="2"/>
      <c r="D233" s="2"/>
      <c r="E233" s="24"/>
      <c r="F233" s="2"/>
      <c r="H233" s="24"/>
    </row>
    <row r="234" spans="2:8" x14ac:dyDescent="0.2">
      <c r="B234" s="2"/>
      <c r="C234" s="2"/>
      <c r="D234" s="2"/>
      <c r="E234" s="24"/>
      <c r="F234" s="2"/>
      <c r="H234" s="24"/>
    </row>
    <row r="235" spans="2:8" x14ac:dyDescent="0.2">
      <c r="B235" s="2"/>
      <c r="C235" s="2"/>
      <c r="D235" s="2"/>
      <c r="E235" s="24"/>
      <c r="F235" s="2"/>
      <c r="H235" s="24"/>
    </row>
    <row r="236" spans="2:8" x14ac:dyDescent="0.2">
      <c r="B236" s="2"/>
      <c r="C236" s="2"/>
      <c r="D236" s="2"/>
      <c r="E236" s="24"/>
      <c r="F236" s="2"/>
      <c r="H236" s="24"/>
    </row>
    <row r="237" spans="2:8" x14ac:dyDescent="0.2">
      <c r="B237" s="2"/>
      <c r="C237" s="2"/>
      <c r="D237" s="2"/>
      <c r="E237" s="24"/>
      <c r="F237" s="2"/>
      <c r="H237" s="24"/>
    </row>
    <row r="238" spans="2:8" x14ac:dyDescent="0.2">
      <c r="B238" s="2"/>
      <c r="C238" s="2"/>
      <c r="D238" s="2"/>
      <c r="E238" s="24"/>
      <c r="F238" s="2"/>
      <c r="H238" s="24"/>
    </row>
    <row r="239" spans="2:8" x14ac:dyDescent="0.2">
      <c r="B239" s="2"/>
      <c r="C239" s="2"/>
      <c r="D239" s="2"/>
      <c r="E239" s="24"/>
      <c r="F239" s="2"/>
      <c r="H239" s="24"/>
    </row>
    <row r="240" spans="2:8" x14ac:dyDescent="0.2">
      <c r="B240" s="2"/>
      <c r="C240" s="2"/>
      <c r="D240" s="2"/>
      <c r="E240" s="24"/>
      <c r="F240" s="2"/>
      <c r="H240" s="24"/>
    </row>
    <row r="241" spans="2:8" x14ac:dyDescent="0.2">
      <c r="B241" s="2"/>
      <c r="C241" s="2"/>
      <c r="D241" s="2"/>
      <c r="E241" s="24"/>
      <c r="F241" s="2"/>
      <c r="H241" s="24"/>
    </row>
    <row r="242" spans="2:8" x14ac:dyDescent="0.2">
      <c r="B242" s="2"/>
      <c r="C242" s="2"/>
      <c r="D242" s="2"/>
      <c r="E242" s="24"/>
      <c r="F242" s="2"/>
      <c r="H242" s="24"/>
    </row>
    <row r="243" spans="2:8" x14ac:dyDescent="0.2">
      <c r="B243" s="2"/>
      <c r="C243" s="2"/>
      <c r="D243" s="2"/>
      <c r="E243" s="24"/>
      <c r="F243" s="2"/>
      <c r="H243" s="24"/>
    </row>
    <row r="244" spans="2:8" x14ac:dyDescent="0.2">
      <c r="B244" s="2"/>
      <c r="C244" s="2"/>
      <c r="D244" s="2"/>
      <c r="E244" s="24"/>
      <c r="F244" s="2"/>
      <c r="H244" s="24"/>
    </row>
    <row r="245" spans="2:8" x14ac:dyDescent="0.2">
      <c r="B245" s="2"/>
      <c r="C245" s="2"/>
      <c r="D245" s="2"/>
      <c r="E245" s="24"/>
      <c r="F245" s="2"/>
      <c r="H245" s="24"/>
    </row>
    <row r="246" spans="2:8" x14ac:dyDescent="0.2">
      <c r="B246" s="2"/>
      <c r="C246" s="2"/>
      <c r="D246" s="2"/>
      <c r="E246" s="24"/>
      <c r="F246" s="2"/>
      <c r="H246" s="24"/>
    </row>
    <row r="247" spans="2:8" x14ac:dyDescent="0.2">
      <c r="B247" s="2"/>
      <c r="C247" s="2"/>
      <c r="D247" s="2"/>
      <c r="E247" s="24"/>
      <c r="F247" s="2"/>
      <c r="H247" s="24"/>
    </row>
    <row r="248" spans="2:8" x14ac:dyDescent="0.2">
      <c r="B248" s="2"/>
      <c r="C248" s="2"/>
      <c r="D248" s="2"/>
      <c r="E248" s="24"/>
      <c r="F248" s="2"/>
      <c r="H248" s="24"/>
    </row>
    <row r="249" spans="2:8" x14ac:dyDescent="0.2">
      <c r="B249" s="2"/>
      <c r="C249" s="2"/>
      <c r="D249" s="2"/>
      <c r="E249" s="24"/>
      <c r="F249" s="2"/>
      <c r="H249" s="24"/>
    </row>
    <row r="250" spans="2:8" x14ac:dyDescent="0.2">
      <c r="B250" s="2"/>
      <c r="C250" s="2"/>
      <c r="D250" s="2"/>
      <c r="E250" s="24"/>
      <c r="F250" s="2"/>
      <c r="H250" s="24"/>
    </row>
    <row r="251" spans="2:8" x14ac:dyDescent="0.2">
      <c r="B251" s="2"/>
      <c r="C251" s="2"/>
      <c r="D251" s="2"/>
      <c r="E251" s="24"/>
      <c r="F251" s="2"/>
      <c r="H251" s="24"/>
    </row>
    <row r="252" spans="2:8" x14ac:dyDescent="0.2">
      <c r="B252" s="2"/>
      <c r="C252" s="2"/>
      <c r="D252" s="2"/>
      <c r="E252" s="24"/>
      <c r="F252" s="2"/>
      <c r="H252" s="24"/>
    </row>
    <row r="253" spans="2:8" x14ac:dyDescent="0.2">
      <c r="B253" s="2"/>
      <c r="C253" s="2"/>
      <c r="D253" s="2"/>
      <c r="E253" s="24"/>
      <c r="F253" s="2"/>
      <c r="H253" s="24"/>
    </row>
    <row r="254" spans="2:8" x14ac:dyDescent="0.2">
      <c r="B254" s="2"/>
      <c r="C254" s="2"/>
      <c r="D254" s="2"/>
      <c r="E254" s="24"/>
      <c r="F254" s="2"/>
      <c r="H254" s="24"/>
    </row>
    <row r="255" spans="2:8" x14ac:dyDescent="0.2">
      <c r="B255" s="2"/>
      <c r="C255" s="2"/>
      <c r="D255" s="2"/>
      <c r="E255" s="24"/>
      <c r="F255" s="2"/>
      <c r="H255" s="24"/>
    </row>
    <row r="256" spans="2:8" x14ac:dyDescent="0.2">
      <c r="B256" s="2"/>
      <c r="C256" s="2"/>
      <c r="D256" s="2"/>
      <c r="E256" s="24"/>
      <c r="F256" s="2"/>
      <c r="H256" s="24"/>
    </row>
    <row r="257" spans="2:8" x14ac:dyDescent="0.2">
      <c r="B257" s="2"/>
      <c r="C257" s="2"/>
      <c r="D257" s="2"/>
      <c r="E257" s="24"/>
      <c r="F257" s="2"/>
      <c r="H257" s="24"/>
    </row>
    <row r="258" spans="2:8" x14ac:dyDescent="0.2">
      <c r="B258" s="2"/>
      <c r="C258" s="2"/>
      <c r="D258" s="2"/>
      <c r="E258" s="24"/>
      <c r="F258" s="2"/>
      <c r="H258" s="24"/>
    </row>
    <row r="259" spans="2:8" x14ac:dyDescent="0.2">
      <c r="B259" s="2"/>
      <c r="C259" s="2"/>
      <c r="D259" s="2"/>
      <c r="E259" s="24"/>
      <c r="F259" s="2"/>
      <c r="H259" s="24"/>
    </row>
    <row r="260" spans="2:8" x14ac:dyDescent="0.2">
      <c r="B260" s="2"/>
      <c r="C260" s="2"/>
      <c r="D260" s="2"/>
      <c r="E260" s="24"/>
      <c r="F260" s="2"/>
      <c r="H260" s="24"/>
    </row>
    <row r="261" spans="2:8" x14ac:dyDescent="0.2">
      <c r="B261" s="2"/>
      <c r="C261" s="2"/>
      <c r="D261" s="2"/>
      <c r="E261" s="24"/>
      <c r="F261" s="2"/>
      <c r="H261" s="24"/>
    </row>
    <row r="262" spans="2:8" x14ac:dyDescent="0.2">
      <c r="B262" s="2"/>
      <c r="C262" s="2"/>
      <c r="D262" s="2"/>
      <c r="E262" s="24"/>
      <c r="F262" s="2"/>
      <c r="H262" s="24"/>
    </row>
    <row r="263" spans="2:8" x14ac:dyDescent="0.2">
      <c r="B263" s="2"/>
      <c r="C263" s="2"/>
      <c r="D263" s="2"/>
      <c r="E263" s="24"/>
      <c r="F263" s="2"/>
      <c r="H263" s="24"/>
    </row>
    <row r="264" spans="2:8" x14ac:dyDescent="0.2">
      <c r="B264" s="2"/>
      <c r="C264" s="2"/>
      <c r="D264" s="2"/>
      <c r="E264" s="24"/>
      <c r="F264" s="2"/>
      <c r="H264" s="24"/>
    </row>
    <row r="265" spans="2:8" x14ac:dyDescent="0.2">
      <c r="B265" s="2"/>
      <c r="C265" s="2"/>
      <c r="D265" s="2"/>
      <c r="E265" s="24"/>
      <c r="F265" s="2"/>
      <c r="H265" s="24"/>
    </row>
    <row r="266" spans="2:8" x14ac:dyDescent="0.2">
      <c r="B266" s="2"/>
      <c r="C266" s="2"/>
      <c r="D266" s="2"/>
      <c r="E266" s="24"/>
      <c r="F266" s="2"/>
      <c r="H266" s="24"/>
    </row>
    <row r="267" spans="2:8" x14ac:dyDescent="0.2">
      <c r="B267" s="2"/>
      <c r="C267" s="2"/>
      <c r="D267" s="2"/>
      <c r="E267" s="24"/>
      <c r="F267" s="2"/>
      <c r="H267" s="24"/>
    </row>
    <row r="268" spans="2:8" x14ac:dyDescent="0.2">
      <c r="B268" s="2"/>
      <c r="C268" s="2"/>
      <c r="D268" s="2"/>
      <c r="E268" s="24"/>
      <c r="F268" s="2"/>
      <c r="H268" s="24"/>
    </row>
    <row r="269" spans="2:8" x14ac:dyDescent="0.2">
      <c r="B269" s="2"/>
      <c r="C269" s="2"/>
      <c r="D269" s="2"/>
      <c r="E269" s="24"/>
      <c r="F269" s="2"/>
      <c r="H269" s="24"/>
    </row>
    <row r="270" spans="2:8" x14ac:dyDescent="0.2">
      <c r="B270" s="2"/>
      <c r="C270" s="2"/>
      <c r="D270" s="2"/>
      <c r="E270" s="24"/>
      <c r="F270" s="2"/>
      <c r="H270" s="24"/>
    </row>
    <row r="271" spans="2:8" x14ac:dyDescent="0.2">
      <c r="B271" s="2"/>
      <c r="C271" s="2"/>
      <c r="D271" s="2"/>
      <c r="E271" s="24"/>
      <c r="F271" s="2"/>
      <c r="H271" s="24"/>
    </row>
    <row r="272" spans="2:8" x14ac:dyDescent="0.2">
      <c r="B272" s="2"/>
      <c r="C272" s="2"/>
      <c r="D272" s="2"/>
      <c r="E272" s="24"/>
      <c r="F272" s="2"/>
      <c r="H272" s="24"/>
    </row>
    <row r="273" spans="2:8" x14ac:dyDescent="0.2">
      <c r="B273" s="2"/>
      <c r="C273" s="2"/>
      <c r="D273" s="2"/>
      <c r="E273" s="24"/>
      <c r="F273" s="2"/>
      <c r="H273" s="24"/>
    </row>
    <row r="274" spans="2:8" x14ac:dyDescent="0.2">
      <c r="B274" s="2"/>
      <c r="C274" s="2"/>
      <c r="D274" s="2"/>
      <c r="E274" s="24"/>
      <c r="F274" s="2"/>
      <c r="H274" s="24"/>
    </row>
    <row r="275" spans="2:8" x14ac:dyDescent="0.2">
      <c r="B275" s="2"/>
      <c r="C275" s="2"/>
      <c r="D275" s="2"/>
      <c r="E275" s="24"/>
      <c r="F275" s="2"/>
      <c r="H275" s="24"/>
    </row>
    <row r="276" spans="2:8" x14ac:dyDescent="0.2">
      <c r="B276" s="2"/>
      <c r="C276" s="2"/>
      <c r="D276" s="2"/>
      <c r="E276" s="24"/>
      <c r="F276" s="2"/>
      <c r="H276" s="24"/>
    </row>
    <row r="277" spans="2:8" x14ac:dyDescent="0.2">
      <c r="B277" s="2"/>
      <c r="C277" s="2"/>
      <c r="D277" s="2"/>
      <c r="E277" s="24"/>
      <c r="F277" s="2"/>
      <c r="H277" s="24"/>
    </row>
    <row r="278" spans="2:8" x14ac:dyDescent="0.2">
      <c r="B278" s="2"/>
      <c r="C278" s="2"/>
      <c r="D278" s="2"/>
      <c r="E278" s="24"/>
      <c r="F278" s="2"/>
      <c r="H278" s="24"/>
    </row>
    <row r="279" spans="2:8" x14ac:dyDescent="0.2">
      <c r="B279" s="2"/>
      <c r="C279" s="2"/>
      <c r="D279" s="2"/>
      <c r="E279" s="24"/>
      <c r="F279" s="2"/>
      <c r="H279" s="24"/>
    </row>
    <row r="280" spans="2:8" x14ac:dyDescent="0.2">
      <c r="B280" s="2"/>
      <c r="C280" s="2"/>
      <c r="D280" s="2"/>
      <c r="E280" s="24"/>
      <c r="F280" s="2"/>
      <c r="H280" s="24"/>
    </row>
    <row r="281" spans="2:8" x14ac:dyDescent="0.2">
      <c r="B281" s="2"/>
      <c r="C281" s="2"/>
      <c r="D281" s="2"/>
      <c r="E281" s="24"/>
      <c r="F281" s="2"/>
      <c r="H281" s="24"/>
    </row>
    <row r="282" spans="2:8" x14ac:dyDescent="0.2">
      <c r="B282" s="2"/>
      <c r="C282" s="2"/>
      <c r="D282" s="2"/>
      <c r="E282" s="24"/>
      <c r="F282" s="2"/>
      <c r="H282" s="24"/>
    </row>
    <row r="283" spans="2:8" x14ac:dyDescent="0.2">
      <c r="B283" s="2"/>
      <c r="C283" s="2"/>
      <c r="D283" s="2"/>
      <c r="E283" s="24"/>
      <c r="F283" s="2"/>
      <c r="H283" s="24"/>
    </row>
    <row r="284" spans="2:8" x14ac:dyDescent="0.2">
      <c r="B284" s="2"/>
      <c r="C284" s="2"/>
      <c r="D284" s="2"/>
      <c r="E284" s="24"/>
      <c r="F284" s="2"/>
      <c r="H284" s="24"/>
    </row>
    <row r="285" spans="2:8" x14ac:dyDescent="0.2">
      <c r="B285" s="2"/>
      <c r="C285" s="2"/>
      <c r="D285" s="2"/>
      <c r="E285" s="24"/>
      <c r="F285" s="2"/>
      <c r="H285" s="24"/>
    </row>
    <row r="286" spans="2:8" x14ac:dyDescent="0.2">
      <c r="B286" s="2"/>
      <c r="C286" s="2"/>
      <c r="D286" s="2"/>
      <c r="E286" s="24"/>
      <c r="F286" s="2"/>
      <c r="H286" s="24"/>
    </row>
    <row r="287" spans="2:8" x14ac:dyDescent="0.2">
      <c r="B287" s="2"/>
      <c r="C287" s="2"/>
      <c r="D287" s="2"/>
      <c r="E287" s="24"/>
      <c r="F287" s="2"/>
      <c r="H287" s="24"/>
    </row>
    <row r="288" spans="2:8" x14ac:dyDescent="0.2">
      <c r="B288" s="2"/>
      <c r="C288" s="2"/>
      <c r="D288" s="2"/>
      <c r="E288" s="24"/>
      <c r="F288" s="2"/>
      <c r="H288" s="24"/>
    </row>
    <row r="289" spans="2:8" x14ac:dyDescent="0.2">
      <c r="B289" s="2"/>
      <c r="C289" s="2"/>
      <c r="D289" s="2"/>
      <c r="E289" s="24"/>
      <c r="F289" s="2"/>
      <c r="H289" s="24"/>
    </row>
    <row r="290" spans="2:8" x14ac:dyDescent="0.2">
      <c r="B290" s="2"/>
      <c r="C290" s="2"/>
      <c r="D290" s="2"/>
      <c r="E290" s="24"/>
      <c r="F290" s="2"/>
      <c r="H290" s="24"/>
    </row>
    <row r="291" spans="2:8" x14ac:dyDescent="0.2">
      <c r="B291" s="2"/>
      <c r="C291" s="2"/>
      <c r="D291" s="2"/>
      <c r="E291" s="24"/>
      <c r="F291" s="2"/>
      <c r="H291" s="24"/>
    </row>
    <row r="292" spans="2:8" x14ac:dyDescent="0.2">
      <c r="B292" s="2"/>
      <c r="C292" s="2"/>
      <c r="D292" s="2"/>
      <c r="E292" s="24"/>
      <c r="F292" s="2"/>
      <c r="H292" s="24"/>
    </row>
    <row r="293" spans="2:8" x14ac:dyDescent="0.2">
      <c r="B293" s="2"/>
      <c r="C293" s="2"/>
      <c r="D293" s="2"/>
      <c r="E293" s="24"/>
      <c r="F293" s="2"/>
      <c r="H293" s="24"/>
    </row>
    <row r="294" spans="2:8" x14ac:dyDescent="0.2">
      <c r="B294" s="2"/>
      <c r="C294" s="2"/>
      <c r="D294" s="2"/>
      <c r="E294" s="24"/>
      <c r="F294" s="2"/>
      <c r="H294" s="24"/>
    </row>
    <row r="295" spans="2:8" x14ac:dyDescent="0.2">
      <c r="B295" s="2"/>
      <c r="C295" s="2"/>
      <c r="D295" s="2"/>
      <c r="E295" s="24"/>
      <c r="F295" s="2"/>
      <c r="H295" s="24"/>
    </row>
    <row r="296" spans="2:8" x14ac:dyDescent="0.2">
      <c r="B296" s="2"/>
      <c r="C296" s="2"/>
      <c r="D296" s="2"/>
      <c r="E296" s="24"/>
      <c r="F296" s="2"/>
      <c r="H296" s="24"/>
    </row>
    <row r="297" spans="2:8" x14ac:dyDescent="0.2">
      <c r="B297" s="2"/>
      <c r="C297" s="2"/>
      <c r="D297" s="2"/>
      <c r="E297" s="24"/>
      <c r="F297" s="2"/>
      <c r="H297" s="24"/>
    </row>
    <row r="298" spans="2:8" x14ac:dyDescent="0.2">
      <c r="B298" s="2"/>
      <c r="C298" s="2"/>
      <c r="D298" s="2"/>
      <c r="E298" s="24"/>
      <c r="F298" s="2"/>
      <c r="H298" s="24"/>
    </row>
    <row r="299" spans="2:8" x14ac:dyDescent="0.2">
      <c r="B299" s="2"/>
      <c r="C299" s="2"/>
      <c r="D299" s="2"/>
      <c r="E299" s="24"/>
      <c r="F299" s="2"/>
      <c r="H299" s="24"/>
    </row>
    <row r="300" spans="2:8" x14ac:dyDescent="0.2">
      <c r="B300" s="2"/>
      <c r="C300" s="2"/>
      <c r="D300" s="2"/>
      <c r="E300" s="24"/>
      <c r="F300" s="2"/>
      <c r="H300" s="24"/>
    </row>
    <row r="301" spans="2:8" x14ac:dyDescent="0.2">
      <c r="B301" s="2"/>
      <c r="C301" s="2"/>
      <c r="D301" s="2"/>
      <c r="E301" s="24"/>
      <c r="F301" s="2"/>
      <c r="H301" s="24"/>
    </row>
    <row r="302" spans="2:8" x14ac:dyDescent="0.2">
      <c r="B302" s="2"/>
      <c r="C302" s="2"/>
      <c r="D302" s="2"/>
      <c r="E302" s="24"/>
      <c r="F302" s="2"/>
      <c r="H302" s="24"/>
    </row>
    <row r="303" spans="2:8" x14ac:dyDescent="0.2">
      <c r="B303" s="2"/>
      <c r="C303" s="2"/>
      <c r="D303" s="2"/>
      <c r="E303" s="24"/>
      <c r="F303" s="2"/>
      <c r="H303" s="24"/>
    </row>
    <row r="304" spans="2:8" x14ac:dyDescent="0.2">
      <c r="B304" s="2"/>
      <c r="C304" s="2"/>
      <c r="D304" s="2"/>
      <c r="E304" s="24"/>
      <c r="F304" s="2"/>
      <c r="H304" s="24"/>
    </row>
    <row r="305" spans="2:8" x14ac:dyDescent="0.2">
      <c r="B305" s="2"/>
      <c r="C305" s="2"/>
      <c r="D305" s="2"/>
      <c r="E305" s="24"/>
      <c r="F305" s="2"/>
      <c r="H305" s="24"/>
    </row>
    <row r="306" spans="2:8" x14ac:dyDescent="0.2">
      <c r="B306" s="2"/>
      <c r="C306" s="2"/>
      <c r="D306" s="2"/>
      <c r="E306" s="24"/>
      <c r="F306" s="2"/>
      <c r="H306" s="24"/>
    </row>
    <row r="307" spans="2:8" x14ac:dyDescent="0.2">
      <c r="B307" s="2"/>
      <c r="C307" s="2"/>
      <c r="D307" s="2"/>
      <c r="E307" s="24"/>
      <c r="F307" s="2"/>
      <c r="H307" s="24"/>
    </row>
    <row r="308" spans="2:8" x14ac:dyDescent="0.2">
      <c r="B308" s="2"/>
      <c r="C308" s="2"/>
      <c r="D308" s="2"/>
      <c r="E308" s="24"/>
      <c r="F308" s="2"/>
      <c r="H308" s="24"/>
    </row>
    <row r="309" spans="2:8" x14ac:dyDescent="0.2">
      <c r="B309" s="2"/>
      <c r="C309" s="2"/>
      <c r="D309" s="2"/>
      <c r="E309" s="24"/>
      <c r="F309" s="2"/>
      <c r="H309" s="24"/>
    </row>
    <row r="310" spans="2:8" x14ac:dyDescent="0.2">
      <c r="B310" s="2"/>
      <c r="C310" s="2"/>
      <c r="D310" s="2"/>
      <c r="E310" s="24"/>
      <c r="F310" s="2"/>
      <c r="H310" s="24"/>
    </row>
    <row r="311" spans="2:8" x14ac:dyDescent="0.2">
      <c r="B311" s="2"/>
      <c r="C311" s="2"/>
      <c r="D311" s="2"/>
      <c r="E311" s="24"/>
      <c r="F311" s="2"/>
      <c r="H311" s="24"/>
    </row>
    <row r="312" spans="2:8" x14ac:dyDescent="0.2">
      <c r="B312" s="2"/>
      <c r="C312" s="2"/>
      <c r="D312" s="2"/>
      <c r="E312" s="24"/>
      <c r="F312" s="2"/>
      <c r="H312" s="24"/>
    </row>
    <row r="313" spans="2:8" x14ac:dyDescent="0.2">
      <c r="B313" s="2"/>
      <c r="C313" s="2"/>
      <c r="D313" s="2"/>
      <c r="E313" s="24"/>
      <c r="F313" s="2"/>
      <c r="H313" s="24"/>
    </row>
    <row r="314" spans="2:8" x14ac:dyDescent="0.2">
      <c r="B314" s="2"/>
      <c r="C314" s="2"/>
      <c r="D314" s="2"/>
      <c r="E314" s="24"/>
      <c r="F314" s="2"/>
      <c r="H314" s="24"/>
    </row>
    <row r="315" spans="2:8" x14ac:dyDescent="0.2">
      <c r="B315" s="2"/>
      <c r="C315" s="2"/>
      <c r="D315" s="2"/>
      <c r="E315" s="24"/>
      <c r="F315" s="2"/>
      <c r="H315" s="24"/>
    </row>
    <row r="316" spans="2:8" x14ac:dyDescent="0.2">
      <c r="B316" s="2"/>
      <c r="C316" s="2"/>
      <c r="D316" s="2"/>
      <c r="E316" s="24"/>
      <c r="F316" s="2"/>
      <c r="H316" s="24"/>
    </row>
    <row r="317" spans="2:8" x14ac:dyDescent="0.2">
      <c r="B317" s="2"/>
      <c r="C317" s="2"/>
      <c r="D317" s="2"/>
      <c r="E317" s="24"/>
      <c r="F317" s="2"/>
      <c r="H317" s="24"/>
    </row>
    <row r="318" spans="2:8" x14ac:dyDescent="0.2">
      <c r="B318" s="2"/>
      <c r="C318" s="2"/>
      <c r="D318" s="2"/>
      <c r="E318" s="24"/>
      <c r="F318" s="2"/>
      <c r="H318" s="24"/>
    </row>
    <row r="319" spans="2:8" x14ac:dyDescent="0.2">
      <c r="B319" s="2"/>
      <c r="C319" s="2"/>
      <c r="D319" s="2"/>
      <c r="E319" s="24"/>
      <c r="F319" s="2"/>
      <c r="H319" s="24"/>
    </row>
    <row r="320" spans="2:8" x14ac:dyDescent="0.2">
      <c r="B320" s="2"/>
      <c r="C320" s="2"/>
      <c r="D320" s="2"/>
      <c r="E320" s="24"/>
      <c r="F320" s="2"/>
      <c r="H320" s="24"/>
    </row>
    <row r="321" spans="2:8" x14ac:dyDescent="0.2">
      <c r="B321" s="2"/>
      <c r="C321" s="2"/>
      <c r="D321" s="2"/>
      <c r="E321" s="24"/>
      <c r="F321" s="2"/>
      <c r="H321" s="24"/>
    </row>
    <row r="322" spans="2:8" x14ac:dyDescent="0.2">
      <c r="B322" s="2"/>
      <c r="C322" s="2"/>
      <c r="D322" s="2"/>
      <c r="E322" s="24"/>
      <c r="F322" s="2"/>
      <c r="H322" s="24"/>
    </row>
    <row r="323" spans="2:8" x14ac:dyDescent="0.2">
      <c r="B323" s="2"/>
      <c r="C323" s="2"/>
      <c r="D323" s="2"/>
      <c r="E323" s="24"/>
      <c r="F323" s="2"/>
      <c r="H323" s="24"/>
    </row>
    <row r="324" spans="2:8" x14ac:dyDescent="0.2">
      <c r="B324" s="2"/>
      <c r="C324" s="2"/>
      <c r="D324" s="2"/>
      <c r="E324" s="24"/>
      <c r="F324" s="2"/>
      <c r="H324" s="24"/>
    </row>
    <row r="325" spans="2:8" x14ac:dyDescent="0.2">
      <c r="B325" s="2"/>
      <c r="C325" s="2"/>
      <c r="D325" s="2"/>
      <c r="E325" s="24"/>
      <c r="F325" s="2"/>
      <c r="H325" s="24"/>
    </row>
    <row r="326" spans="2:8" x14ac:dyDescent="0.2">
      <c r="B326" s="2"/>
      <c r="C326" s="2"/>
      <c r="D326" s="2"/>
      <c r="E326" s="24"/>
      <c r="F326" s="2"/>
      <c r="H326" s="24"/>
    </row>
    <row r="327" spans="2:8" x14ac:dyDescent="0.2">
      <c r="B327" s="2"/>
      <c r="C327" s="2"/>
      <c r="D327" s="2"/>
      <c r="E327" s="24"/>
      <c r="F327" s="2"/>
      <c r="H327" s="24"/>
    </row>
    <row r="328" spans="2:8" x14ac:dyDescent="0.2">
      <c r="B328" s="2"/>
      <c r="C328" s="2"/>
      <c r="D328" s="2"/>
      <c r="E328" s="24"/>
      <c r="F328" s="2"/>
      <c r="H328" s="24"/>
    </row>
    <row r="329" spans="2:8" x14ac:dyDescent="0.2">
      <c r="B329" s="2"/>
      <c r="C329" s="2"/>
      <c r="D329" s="2"/>
      <c r="E329" s="24"/>
      <c r="F329" s="2"/>
      <c r="H329" s="24"/>
    </row>
    <row r="330" spans="2:8" x14ac:dyDescent="0.2">
      <c r="B330" s="2"/>
      <c r="C330" s="2"/>
      <c r="D330" s="2"/>
      <c r="E330" s="24"/>
      <c r="F330" s="2"/>
      <c r="H330" s="24"/>
    </row>
    <row r="331" spans="2:8" x14ac:dyDescent="0.2">
      <c r="B331" s="2"/>
      <c r="C331" s="2"/>
      <c r="D331" s="2"/>
      <c r="E331" s="24"/>
      <c r="F331" s="2"/>
      <c r="H331" s="24"/>
    </row>
    <row r="332" spans="2:8" x14ac:dyDescent="0.2">
      <c r="B332" s="2"/>
      <c r="C332" s="2"/>
      <c r="D332" s="2"/>
      <c r="E332" s="24"/>
      <c r="F332" s="2"/>
      <c r="H332" s="24"/>
    </row>
    <row r="333" spans="2:8" x14ac:dyDescent="0.2">
      <c r="B333" s="2"/>
      <c r="C333" s="2"/>
      <c r="D333" s="2"/>
      <c r="E333" s="24"/>
      <c r="F333" s="2"/>
      <c r="H333" s="24"/>
    </row>
    <row r="334" spans="2:8" x14ac:dyDescent="0.2">
      <c r="B334" s="2"/>
      <c r="C334" s="2"/>
      <c r="D334" s="2"/>
      <c r="E334" s="24"/>
      <c r="F334" s="2"/>
      <c r="H334" s="24"/>
    </row>
    <row r="335" spans="2:8" x14ac:dyDescent="0.2">
      <c r="B335" s="2"/>
      <c r="C335" s="2"/>
      <c r="D335" s="2"/>
      <c r="E335" s="24"/>
      <c r="F335" s="2"/>
      <c r="H335" s="24"/>
    </row>
    <row r="336" spans="2:8" x14ac:dyDescent="0.2">
      <c r="B336" s="2"/>
      <c r="C336" s="2"/>
      <c r="D336" s="2"/>
      <c r="E336" s="24"/>
      <c r="F336" s="2"/>
      <c r="H336" s="24"/>
    </row>
    <row r="337" spans="2:8" x14ac:dyDescent="0.2">
      <c r="B337" s="2"/>
      <c r="C337" s="2"/>
      <c r="D337" s="2"/>
      <c r="E337" s="24"/>
      <c r="F337" s="2"/>
      <c r="H337" s="24"/>
    </row>
    <row r="338" spans="2:8" x14ac:dyDescent="0.2">
      <c r="B338" s="2"/>
      <c r="C338" s="2"/>
      <c r="D338" s="2"/>
      <c r="E338" s="24"/>
      <c r="F338" s="2"/>
      <c r="H338" s="24"/>
    </row>
    <row r="339" spans="2:8" x14ac:dyDescent="0.2">
      <c r="B339" s="2"/>
      <c r="C339" s="2"/>
      <c r="D339" s="2"/>
      <c r="E339" s="24"/>
      <c r="F339" s="2"/>
      <c r="H339" s="24"/>
    </row>
    <row r="340" spans="2:8" x14ac:dyDescent="0.2">
      <c r="B340" s="2"/>
      <c r="C340" s="2"/>
      <c r="D340" s="2"/>
      <c r="E340" s="24"/>
      <c r="F340" s="2"/>
      <c r="H340" s="24"/>
    </row>
    <row r="341" spans="2:8" x14ac:dyDescent="0.2">
      <c r="B341" s="2"/>
      <c r="C341" s="2"/>
      <c r="D341" s="2"/>
      <c r="E341" s="24"/>
      <c r="F341" s="2"/>
      <c r="H341" s="24"/>
    </row>
    <row r="342" spans="2:8" x14ac:dyDescent="0.2">
      <c r="B342" s="2"/>
      <c r="C342" s="2"/>
      <c r="D342" s="2"/>
      <c r="E342" s="24"/>
      <c r="F342" s="2"/>
      <c r="H342" s="24"/>
    </row>
    <row r="343" spans="2:8" x14ac:dyDescent="0.2">
      <c r="B343" s="2"/>
      <c r="C343" s="2"/>
      <c r="D343" s="2"/>
      <c r="E343" s="24"/>
      <c r="F343" s="2"/>
      <c r="H343" s="24"/>
    </row>
    <row r="344" spans="2:8" x14ac:dyDescent="0.2">
      <c r="B344" s="2"/>
      <c r="C344" s="2"/>
      <c r="D344" s="2"/>
      <c r="E344" s="24"/>
      <c r="F344" s="2"/>
      <c r="H344" s="24"/>
    </row>
    <row r="345" spans="2:8" x14ac:dyDescent="0.2">
      <c r="B345" s="2"/>
      <c r="C345" s="2"/>
      <c r="D345" s="2"/>
      <c r="E345" s="24"/>
      <c r="F345" s="2"/>
      <c r="H345" s="24"/>
    </row>
    <row r="346" spans="2:8" x14ac:dyDescent="0.2">
      <c r="B346" s="2"/>
      <c r="C346" s="2"/>
      <c r="D346" s="2"/>
      <c r="E346" s="24"/>
      <c r="F346" s="2"/>
      <c r="H346" s="24"/>
    </row>
    <row r="347" spans="2:8" x14ac:dyDescent="0.2">
      <c r="B347" s="2"/>
      <c r="C347" s="2"/>
      <c r="D347" s="2"/>
      <c r="E347" s="24"/>
      <c r="F347" s="2"/>
      <c r="H347" s="24"/>
    </row>
    <row r="348" spans="2:8" x14ac:dyDescent="0.2">
      <c r="B348" s="2"/>
      <c r="C348" s="2"/>
      <c r="D348" s="2"/>
      <c r="E348" s="24"/>
      <c r="F348" s="2"/>
      <c r="H348" s="24"/>
    </row>
    <row r="349" spans="2:8" x14ac:dyDescent="0.2">
      <c r="B349" s="2"/>
      <c r="C349" s="2"/>
      <c r="D349" s="2"/>
      <c r="E349" s="24"/>
      <c r="F349" s="2"/>
      <c r="H349" s="24"/>
    </row>
    <row r="350" spans="2:8" x14ac:dyDescent="0.2">
      <c r="B350" s="2"/>
      <c r="C350" s="2"/>
      <c r="D350" s="2"/>
      <c r="E350" s="24"/>
      <c r="F350" s="2"/>
      <c r="H350" s="24"/>
    </row>
    <row r="351" spans="2:8" x14ac:dyDescent="0.2">
      <c r="B351" s="2"/>
      <c r="C351" s="2"/>
      <c r="D351" s="2"/>
      <c r="E351" s="24"/>
      <c r="F351" s="2"/>
      <c r="H351" s="24"/>
    </row>
    <row r="352" spans="2:8" x14ac:dyDescent="0.2">
      <c r="B352" s="2"/>
      <c r="C352" s="2"/>
      <c r="D352" s="2"/>
      <c r="E352" s="24"/>
      <c r="F352" s="2"/>
      <c r="H352" s="24"/>
    </row>
    <row r="353" spans="2:8" x14ac:dyDescent="0.2">
      <c r="B353" s="2"/>
      <c r="C353" s="2"/>
      <c r="D353" s="2"/>
      <c r="E353" s="24"/>
      <c r="F353" s="2"/>
      <c r="H353" s="24"/>
    </row>
    <row r="354" spans="2:8" x14ac:dyDescent="0.2">
      <c r="B354" s="2"/>
      <c r="C354" s="2"/>
      <c r="D354" s="2"/>
      <c r="E354" s="24"/>
      <c r="F354" s="2"/>
      <c r="H354" s="24"/>
    </row>
    <row r="355" spans="2:8" x14ac:dyDescent="0.2">
      <c r="B355" s="2"/>
      <c r="C355" s="2"/>
      <c r="D355" s="2"/>
      <c r="E355" s="24"/>
      <c r="F355" s="2"/>
      <c r="H355" s="24"/>
    </row>
    <row r="356" spans="2:8" x14ac:dyDescent="0.2">
      <c r="B356" s="2"/>
      <c r="C356" s="2"/>
      <c r="D356" s="2"/>
      <c r="E356" s="24"/>
      <c r="F356" s="2"/>
      <c r="H356" s="24"/>
    </row>
    <row r="357" spans="2:8" x14ac:dyDescent="0.2">
      <c r="B357" s="2"/>
      <c r="C357" s="2"/>
      <c r="D357" s="2"/>
      <c r="E357" s="24"/>
      <c r="F357" s="2"/>
      <c r="H357" s="24"/>
    </row>
    <row r="358" spans="2:8" x14ac:dyDescent="0.2">
      <c r="B358" s="2"/>
      <c r="C358" s="2"/>
      <c r="D358" s="2"/>
      <c r="E358" s="24"/>
      <c r="F358" s="2"/>
      <c r="H358" s="24"/>
    </row>
    <row r="359" spans="2:8" x14ac:dyDescent="0.2">
      <c r="B359" s="2"/>
      <c r="C359" s="2"/>
      <c r="D359" s="2"/>
      <c r="E359" s="24"/>
      <c r="F359" s="2"/>
      <c r="H359" s="24"/>
    </row>
    <row r="360" spans="2:8" x14ac:dyDescent="0.2">
      <c r="B360" s="2"/>
      <c r="C360" s="2"/>
      <c r="D360" s="2"/>
      <c r="E360" s="24"/>
      <c r="F360" s="2"/>
      <c r="H360" s="24"/>
    </row>
    <row r="361" spans="2:8" x14ac:dyDescent="0.2">
      <c r="B361" s="2"/>
      <c r="C361" s="2"/>
      <c r="D361" s="2"/>
      <c r="E361" s="24"/>
      <c r="F361" s="2"/>
      <c r="H361" s="24"/>
    </row>
    <row r="362" spans="2:8" x14ac:dyDescent="0.2">
      <c r="B362" s="2"/>
      <c r="C362" s="2"/>
      <c r="D362" s="2"/>
      <c r="E362" s="24"/>
      <c r="F362" s="2"/>
      <c r="H362" s="24"/>
    </row>
    <row r="363" spans="2:8" x14ac:dyDescent="0.2">
      <c r="B363" s="2"/>
      <c r="C363" s="2"/>
      <c r="D363" s="2"/>
      <c r="E363" s="24"/>
      <c r="F363" s="2"/>
      <c r="H363" s="24"/>
    </row>
    <row r="364" spans="2:8" x14ac:dyDescent="0.2">
      <c r="B364" s="2"/>
      <c r="C364" s="2"/>
      <c r="D364" s="2"/>
      <c r="E364" s="24"/>
      <c r="F364" s="2"/>
      <c r="H364" s="24"/>
    </row>
    <row r="365" spans="2:8" x14ac:dyDescent="0.2">
      <c r="B365" s="2"/>
      <c r="C365" s="2"/>
      <c r="D365" s="2"/>
      <c r="E365" s="24"/>
      <c r="F365" s="2"/>
      <c r="H365" s="24"/>
    </row>
    <row r="366" spans="2:8" x14ac:dyDescent="0.2">
      <c r="B366" s="2"/>
      <c r="C366" s="2"/>
      <c r="D366" s="2"/>
      <c r="E366" s="24"/>
      <c r="F366" s="2"/>
      <c r="H366" s="24"/>
    </row>
    <row r="367" spans="2:8" x14ac:dyDescent="0.2">
      <c r="B367" s="2"/>
      <c r="C367" s="2"/>
      <c r="D367" s="2"/>
      <c r="E367" s="24"/>
      <c r="F367" s="2"/>
      <c r="H367" s="24"/>
    </row>
    <row r="368" spans="2:8" x14ac:dyDescent="0.2">
      <c r="B368" s="2"/>
      <c r="C368" s="2"/>
      <c r="D368" s="2"/>
      <c r="E368" s="24"/>
      <c r="F368" s="2"/>
      <c r="H368" s="24"/>
    </row>
    <row r="369" spans="2:8" x14ac:dyDescent="0.2">
      <c r="B369" s="2"/>
      <c r="C369" s="2"/>
      <c r="D369" s="2"/>
      <c r="E369" s="24"/>
      <c r="F369" s="2"/>
      <c r="H369" s="24"/>
    </row>
    <row r="370" spans="2:8" x14ac:dyDescent="0.2">
      <c r="B370" s="2"/>
      <c r="C370" s="2"/>
      <c r="D370" s="2"/>
      <c r="E370" s="24"/>
      <c r="F370" s="2"/>
      <c r="H370" s="24"/>
    </row>
    <row r="371" spans="2:8" x14ac:dyDescent="0.2">
      <c r="B371" s="2"/>
      <c r="C371" s="2"/>
      <c r="D371" s="2"/>
      <c r="E371" s="24"/>
      <c r="F371" s="2"/>
      <c r="H371" s="24"/>
    </row>
    <row r="372" spans="2:8" x14ac:dyDescent="0.2">
      <c r="B372" s="2"/>
      <c r="C372" s="2"/>
      <c r="D372" s="2"/>
      <c r="E372" s="24"/>
      <c r="F372" s="2"/>
      <c r="H372" s="24"/>
    </row>
    <row r="373" spans="2:8" x14ac:dyDescent="0.2">
      <c r="B373" s="2"/>
      <c r="C373" s="2"/>
      <c r="D373" s="2"/>
      <c r="E373" s="24"/>
      <c r="F373" s="2"/>
      <c r="H373" s="24"/>
    </row>
    <row r="374" spans="2:8" x14ac:dyDescent="0.2">
      <c r="B374" s="2"/>
      <c r="C374" s="2"/>
      <c r="D374" s="2"/>
      <c r="E374" s="24"/>
      <c r="F374" s="2"/>
      <c r="H374" s="24"/>
    </row>
    <row r="375" spans="2:8" x14ac:dyDescent="0.2">
      <c r="B375" s="2"/>
      <c r="C375" s="2"/>
      <c r="D375" s="2"/>
      <c r="E375" s="24"/>
      <c r="F375" s="2"/>
      <c r="H375" s="24"/>
    </row>
    <row r="376" spans="2:8" x14ac:dyDescent="0.2">
      <c r="B376" s="2"/>
      <c r="C376" s="2"/>
      <c r="D376" s="2"/>
      <c r="E376" s="24"/>
      <c r="F376" s="2"/>
      <c r="H376" s="24"/>
    </row>
    <row r="377" spans="2:8" x14ac:dyDescent="0.2">
      <c r="B377" s="2"/>
      <c r="C377" s="2"/>
      <c r="D377" s="2"/>
      <c r="E377" s="24"/>
      <c r="F377" s="2"/>
      <c r="H377" s="24"/>
    </row>
    <row r="378" spans="2:8" x14ac:dyDescent="0.2">
      <c r="B378" s="2"/>
      <c r="C378" s="2"/>
      <c r="D378" s="2"/>
      <c r="E378" s="24"/>
      <c r="F378" s="2"/>
      <c r="H378" s="24"/>
    </row>
    <row r="379" spans="2:8" x14ac:dyDescent="0.2">
      <c r="B379" s="2"/>
      <c r="C379" s="2"/>
      <c r="D379" s="2"/>
      <c r="E379" s="24"/>
      <c r="F379" s="2"/>
      <c r="H379" s="24"/>
    </row>
    <row r="380" spans="2:8" x14ac:dyDescent="0.2">
      <c r="B380" s="2"/>
      <c r="C380" s="2"/>
      <c r="D380" s="2"/>
      <c r="E380" s="24"/>
      <c r="F380" s="2"/>
      <c r="H380" s="24"/>
    </row>
    <row r="381" spans="2:8" x14ac:dyDescent="0.2">
      <c r="B381" s="2"/>
      <c r="C381" s="2"/>
      <c r="D381" s="2"/>
      <c r="E381" s="24"/>
      <c r="F381" s="2"/>
      <c r="H381" s="24"/>
    </row>
    <row r="382" spans="2:8" x14ac:dyDescent="0.2">
      <c r="B382" s="2"/>
      <c r="C382" s="2"/>
      <c r="D382" s="2"/>
      <c r="E382" s="24"/>
      <c r="F382" s="2"/>
      <c r="H382" s="24"/>
    </row>
    <row r="383" spans="2:8" x14ac:dyDescent="0.2">
      <c r="B383" s="2"/>
      <c r="C383" s="2"/>
      <c r="D383" s="2"/>
      <c r="E383" s="24"/>
      <c r="F383" s="2"/>
      <c r="H383" s="24"/>
    </row>
    <row r="384" spans="2:8" x14ac:dyDescent="0.2">
      <c r="B384" s="2"/>
      <c r="C384" s="2"/>
      <c r="D384" s="2"/>
      <c r="E384" s="24"/>
      <c r="F384" s="2"/>
      <c r="H384" s="24"/>
    </row>
    <row r="385" spans="2:8" x14ac:dyDescent="0.2">
      <c r="B385" s="2"/>
      <c r="C385" s="2"/>
      <c r="D385" s="2"/>
      <c r="E385" s="24"/>
      <c r="F385" s="2"/>
      <c r="H385" s="24"/>
    </row>
    <row r="386" spans="2:8" x14ac:dyDescent="0.2">
      <c r="B386" s="2"/>
      <c r="C386" s="2"/>
      <c r="D386" s="2"/>
      <c r="E386" s="24"/>
      <c r="F386" s="2"/>
      <c r="H386" s="24"/>
    </row>
    <row r="387" spans="2:8" x14ac:dyDescent="0.2">
      <c r="B387" s="2"/>
      <c r="C387" s="2"/>
      <c r="D387" s="2"/>
      <c r="E387" s="24"/>
      <c r="F387" s="2"/>
      <c r="H387" s="24"/>
    </row>
    <row r="388" spans="2:8" x14ac:dyDescent="0.2">
      <c r="B388" s="2"/>
      <c r="C388" s="2"/>
      <c r="D388" s="2"/>
      <c r="E388" s="24"/>
      <c r="F388" s="2"/>
      <c r="H388" s="24"/>
    </row>
    <row r="389" spans="2:8" x14ac:dyDescent="0.2">
      <c r="B389" s="2"/>
      <c r="C389" s="2"/>
      <c r="D389" s="2"/>
      <c r="E389" s="24"/>
      <c r="F389" s="2"/>
      <c r="H389" s="24"/>
    </row>
    <row r="390" spans="2:8" x14ac:dyDescent="0.2">
      <c r="B390" s="2"/>
      <c r="C390" s="2"/>
      <c r="D390" s="2"/>
      <c r="E390" s="24"/>
      <c r="F390" s="2"/>
      <c r="H390" s="24"/>
    </row>
    <row r="391" spans="2:8" x14ac:dyDescent="0.2">
      <c r="B391" s="2"/>
      <c r="C391" s="2"/>
      <c r="D391" s="2"/>
      <c r="E391" s="24"/>
      <c r="F391" s="2"/>
      <c r="H391" s="24"/>
    </row>
    <row r="392" spans="2:8" x14ac:dyDescent="0.2">
      <c r="B392" s="2"/>
      <c r="C392" s="2"/>
      <c r="D392" s="2"/>
      <c r="E392" s="24"/>
      <c r="F392" s="2"/>
      <c r="H392" s="24"/>
    </row>
    <row r="393" spans="2:8" x14ac:dyDescent="0.2">
      <c r="B393" s="2"/>
      <c r="C393" s="2"/>
      <c r="D393" s="2"/>
      <c r="E393" s="24"/>
      <c r="F393" s="2"/>
      <c r="H393" s="24"/>
    </row>
    <row r="394" spans="2:8" x14ac:dyDescent="0.2">
      <c r="B394" s="2"/>
      <c r="C394" s="2"/>
      <c r="D394" s="2"/>
      <c r="E394" s="24"/>
      <c r="F394" s="2"/>
      <c r="H394" s="24"/>
    </row>
    <row r="395" spans="2:8" x14ac:dyDescent="0.2">
      <c r="B395" s="2"/>
      <c r="C395" s="2"/>
      <c r="D395" s="2"/>
      <c r="E395" s="24"/>
      <c r="F395" s="2"/>
      <c r="H395" s="24"/>
    </row>
    <row r="396" spans="2:8" x14ac:dyDescent="0.2">
      <c r="B396" s="2"/>
      <c r="C396" s="2"/>
      <c r="D396" s="2"/>
      <c r="E396" s="24"/>
      <c r="F396" s="2"/>
      <c r="H396" s="24"/>
    </row>
    <row r="397" spans="2:8" x14ac:dyDescent="0.2">
      <c r="B397" s="2"/>
      <c r="C397" s="2"/>
      <c r="D397" s="2"/>
      <c r="E397" s="24"/>
      <c r="F397" s="2"/>
      <c r="H397" s="24"/>
    </row>
    <row r="398" spans="2:8" x14ac:dyDescent="0.2">
      <c r="B398" s="2"/>
      <c r="C398" s="2"/>
      <c r="D398" s="2"/>
      <c r="E398" s="24"/>
      <c r="F398" s="2"/>
      <c r="H398" s="24"/>
    </row>
    <row r="399" spans="2:8" x14ac:dyDescent="0.2">
      <c r="B399" s="2"/>
      <c r="C399" s="2"/>
      <c r="D399" s="2"/>
      <c r="E399" s="24"/>
      <c r="F399" s="2"/>
      <c r="H399" s="24"/>
    </row>
    <row r="400" spans="2:8" x14ac:dyDescent="0.2">
      <c r="B400" s="2"/>
      <c r="C400" s="2"/>
      <c r="D400" s="2"/>
      <c r="E400" s="24"/>
      <c r="F400" s="2"/>
      <c r="H400" s="24"/>
    </row>
    <row r="401" spans="2:8" x14ac:dyDescent="0.2">
      <c r="B401" s="2"/>
      <c r="C401" s="2"/>
      <c r="D401" s="2"/>
      <c r="E401" s="24"/>
      <c r="F401" s="2"/>
      <c r="H401" s="24"/>
    </row>
    <row r="402" spans="2:8" x14ac:dyDescent="0.2">
      <c r="B402" s="2"/>
      <c r="C402" s="2"/>
      <c r="D402" s="2"/>
      <c r="E402" s="24"/>
      <c r="F402" s="2"/>
      <c r="H402" s="24"/>
    </row>
    <row r="403" spans="2:8" x14ac:dyDescent="0.2">
      <c r="B403" s="2"/>
      <c r="C403" s="2"/>
      <c r="D403" s="2"/>
      <c r="E403" s="24"/>
      <c r="F403" s="2"/>
      <c r="H403" s="24"/>
    </row>
    <row r="404" spans="2:8" x14ac:dyDescent="0.2">
      <c r="B404" s="2"/>
      <c r="C404" s="2"/>
      <c r="D404" s="2"/>
      <c r="E404" s="24"/>
      <c r="F404" s="2"/>
      <c r="H404" s="24"/>
    </row>
    <row r="405" spans="2:8" x14ac:dyDescent="0.2">
      <c r="B405" s="2"/>
      <c r="C405" s="2"/>
      <c r="D405" s="2"/>
      <c r="E405" s="24"/>
      <c r="F405" s="2"/>
      <c r="H405" s="24"/>
    </row>
    <row r="406" spans="2:8" x14ac:dyDescent="0.2">
      <c r="B406" s="2"/>
      <c r="C406" s="2"/>
      <c r="D406" s="2"/>
      <c r="E406" s="24"/>
      <c r="F406" s="2"/>
      <c r="H406" s="24"/>
    </row>
    <row r="407" spans="2:8" x14ac:dyDescent="0.2">
      <c r="B407" s="2"/>
      <c r="C407" s="2"/>
      <c r="D407" s="2"/>
      <c r="E407" s="24"/>
      <c r="F407" s="2"/>
      <c r="H407" s="24"/>
    </row>
    <row r="408" spans="2:8" x14ac:dyDescent="0.2">
      <c r="B408" s="2"/>
      <c r="C408" s="2"/>
      <c r="D408" s="2"/>
      <c r="E408" s="24"/>
      <c r="F408" s="2"/>
      <c r="H408" s="24"/>
    </row>
    <row r="409" spans="2:8" x14ac:dyDescent="0.2">
      <c r="B409" s="2"/>
      <c r="C409" s="2"/>
      <c r="D409" s="2"/>
      <c r="E409" s="24"/>
      <c r="F409" s="2"/>
      <c r="H409" s="24"/>
    </row>
    <row r="410" spans="2:8" x14ac:dyDescent="0.2">
      <c r="B410" s="2"/>
      <c r="C410" s="2"/>
      <c r="D410" s="2"/>
      <c r="E410" s="24"/>
      <c r="F410" s="2"/>
      <c r="H410" s="24"/>
    </row>
    <row r="411" spans="2:8" x14ac:dyDescent="0.2">
      <c r="B411" s="2"/>
      <c r="C411" s="2"/>
      <c r="D411" s="2"/>
      <c r="E411" s="24"/>
      <c r="F411" s="2"/>
      <c r="H411" s="24"/>
    </row>
    <row r="412" spans="2:8" x14ac:dyDescent="0.2">
      <c r="B412" s="2"/>
      <c r="C412" s="2"/>
      <c r="D412" s="2"/>
      <c r="E412" s="24"/>
      <c r="F412" s="2"/>
      <c r="H412" s="24"/>
    </row>
    <row r="413" spans="2:8" x14ac:dyDescent="0.2">
      <c r="B413" s="2"/>
      <c r="C413" s="2"/>
      <c r="D413" s="2"/>
      <c r="E413" s="24"/>
      <c r="F413" s="2"/>
      <c r="H413" s="24"/>
    </row>
    <row r="414" spans="2:8" x14ac:dyDescent="0.2">
      <c r="B414" s="2"/>
      <c r="C414" s="2"/>
      <c r="D414" s="2"/>
      <c r="E414" s="24"/>
      <c r="F414" s="2"/>
      <c r="H414" s="24"/>
    </row>
    <row r="415" spans="2:8" x14ac:dyDescent="0.2">
      <c r="B415" s="2"/>
      <c r="C415" s="2"/>
      <c r="D415" s="2"/>
      <c r="E415" s="24"/>
      <c r="F415" s="2"/>
      <c r="H415" s="24"/>
    </row>
    <row r="416" spans="2:8" x14ac:dyDescent="0.2">
      <c r="B416" s="2"/>
      <c r="C416" s="2"/>
      <c r="D416" s="2"/>
      <c r="E416" s="24"/>
      <c r="F416" s="2"/>
      <c r="H416" s="24"/>
    </row>
    <row r="417" spans="2:8" x14ac:dyDescent="0.2">
      <c r="B417" s="2"/>
      <c r="C417" s="2"/>
      <c r="D417" s="2"/>
      <c r="E417" s="24"/>
      <c r="F417" s="2"/>
      <c r="H417" s="24"/>
    </row>
    <row r="418" spans="2:8" x14ac:dyDescent="0.2">
      <c r="B418" s="2"/>
      <c r="C418" s="2"/>
      <c r="D418" s="2"/>
      <c r="E418" s="24"/>
      <c r="F418" s="2"/>
      <c r="H418" s="24"/>
    </row>
    <row r="419" spans="2:8" x14ac:dyDescent="0.2">
      <c r="B419" s="2"/>
      <c r="C419" s="2"/>
      <c r="D419" s="2"/>
      <c r="E419" s="24"/>
      <c r="F419" s="2"/>
      <c r="H419" s="24"/>
    </row>
    <row r="420" spans="2:8" x14ac:dyDescent="0.2">
      <c r="B420" s="2"/>
      <c r="C420" s="2"/>
      <c r="D420" s="2"/>
      <c r="E420" s="24"/>
      <c r="F420" s="2"/>
      <c r="H420" s="24"/>
    </row>
    <row r="421" spans="2:8" x14ac:dyDescent="0.2">
      <c r="B421" s="2"/>
      <c r="C421" s="2"/>
      <c r="D421" s="2"/>
      <c r="E421" s="24"/>
      <c r="F421" s="2"/>
      <c r="H421" s="24"/>
    </row>
    <row r="422" spans="2:8" x14ac:dyDescent="0.2">
      <c r="B422" s="2"/>
      <c r="C422" s="2"/>
      <c r="D422" s="2"/>
      <c r="E422" s="24"/>
      <c r="F422" s="2"/>
      <c r="H422" s="24"/>
    </row>
    <row r="423" spans="2:8" x14ac:dyDescent="0.2">
      <c r="B423" s="2"/>
      <c r="C423" s="2"/>
      <c r="D423" s="2"/>
      <c r="E423" s="24"/>
      <c r="F423" s="2"/>
      <c r="H423" s="24"/>
    </row>
    <row r="424" spans="2:8" x14ac:dyDescent="0.2">
      <c r="B424" s="2"/>
      <c r="C424" s="2"/>
      <c r="D424" s="2"/>
      <c r="E424" s="24"/>
      <c r="F424" s="2"/>
      <c r="H424" s="24"/>
    </row>
    <row r="425" spans="2:8" x14ac:dyDescent="0.2">
      <c r="B425" s="2"/>
      <c r="C425" s="2"/>
      <c r="D425" s="2"/>
      <c r="E425" s="24"/>
      <c r="F425" s="2"/>
      <c r="H425" s="24"/>
    </row>
    <row r="426" spans="2:8" x14ac:dyDescent="0.2">
      <c r="B426" s="2"/>
      <c r="C426" s="2"/>
      <c r="D426" s="2"/>
      <c r="E426" s="24"/>
      <c r="F426" s="2"/>
      <c r="H426" s="24"/>
    </row>
    <row r="427" spans="2:8" x14ac:dyDescent="0.2">
      <c r="B427" s="2"/>
      <c r="C427" s="2"/>
      <c r="D427" s="2"/>
      <c r="E427" s="24"/>
      <c r="F427" s="2"/>
      <c r="H427" s="24"/>
    </row>
    <row r="428" spans="2:8" x14ac:dyDescent="0.2">
      <c r="B428" s="2"/>
      <c r="C428" s="2"/>
      <c r="D428" s="2"/>
      <c r="E428" s="24"/>
      <c r="F428" s="2"/>
      <c r="H428" s="24"/>
    </row>
    <row r="429" spans="2:8" x14ac:dyDescent="0.2">
      <c r="B429" s="2"/>
      <c r="C429" s="2"/>
      <c r="D429" s="2"/>
      <c r="E429" s="24"/>
      <c r="F429" s="2"/>
      <c r="H429" s="24"/>
    </row>
    <row r="430" spans="2:8" x14ac:dyDescent="0.2">
      <c r="B430" s="2"/>
      <c r="C430" s="2"/>
      <c r="D430" s="2"/>
      <c r="E430" s="24"/>
      <c r="F430" s="2"/>
      <c r="H430" s="24"/>
    </row>
    <row r="431" spans="2:8" x14ac:dyDescent="0.2">
      <c r="B431" s="2"/>
      <c r="C431" s="2"/>
      <c r="D431" s="2"/>
      <c r="E431" s="24"/>
      <c r="F431" s="2"/>
      <c r="H431" s="24"/>
    </row>
    <row r="432" spans="2:8" x14ac:dyDescent="0.2">
      <c r="B432" s="2"/>
      <c r="C432" s="2"/>
      <c r="D432" s="2"/>
      <c r="E432" s="24"/>
      <c r="F432" s="2"/>
      <c r="H432" s="24"/>
    </row>
    <row r="433" spans="2:8" x14ac:dyDescent="0.2">
      <c r="B433" s="2"/>
      <c r="C433" s="2"/>
      <c r="D433" s="2"/>
      <c r="E433" s="24"/>
      <c r="F433" s="2"/>
      <c r="H433" s="24"/>
    </row>
    <row r="434" spans="2:8" x14ac:dyDescent="0.2">
      <c r="B434" s="2"/>
      <c r="C434" s="2"/>
      <c r="D434" s="2"/>
      <c r="E434" s="24"/>
      <c r="F434" s="2"/>
      <c r="H434" s="24"/>
    </row>
    <row r="435" spans="2:8" x14ac:dyDescent="0.2">
      <c r="B435" s="2"/>
      <c r="C435" s="2"/>
      <c r="D435" s="2"/>
      <c r="E435" s="24"/>
      <c r="F435" s="2"/>
      <c r="H435" s="24"/>
    </row>
    <row r="436" spans="2:8" x14ac:dyDescent="0.2">
      <c r="B436" s="2"/>
      <c r="C436" s="2"/>
      <c r="D436" s="2"/>
      <c r="E436" s="24"/>
      <c r="F436" s="2"/>
      <c r="H436" s="24"/>
    </row>
    <row r="437" spans="2:8" x14ac:dyDescent="0.2">
      <c r="B437" s="2"/>
      <c r="C437" s="2"/>
      <c r="D437" s="2"/>
      <c r="E437" s="24"/>
      <c r="F437" s="2"/>
      <c r="H437" s="24"/>
    </row>
    <row r="438" spans="2:8" x14ac:dyDescent="0.2">
      <c r="B438" s="2"/>
      <c r="C438" s="2"/>
      <c r="D438" s="2"/>
      <c r="E438" s="24"/>
      <c r="F438" s="2"/>
      <c r="H438" s="24"/>
    </row>
    <row r="439" spans="2:8" x14ac:dyDescent="0.2">
      <c r="B439" s="2"/>
      <c r="C439" s="2"/>
      <c r="D439" s="2"/>
      <c r="E439" s="24"/>
      <c r="F439" s="2"/>
      <c r="H439" s="24"/>
    </row>
    <row r="440" spans="2:8" x14ac:dyDescent="0.2">
      <c r="B440" s="2"/>
      <c r="C440" s="2"/>
      <c r="D440" s="2"/>
      <c r="E440" s="24"/>
      <c r="F440" s="2"/>
      <c r="H440" s="24"/>
    </row>
    <row r="441" spans="2:8" x14ac:dyDescent="0.2">
      <c r="B441" s="2"/>
      <c r="C441" s="2"/>
      <c r="D441" s="2"/>
      <c r="E441" s="24"/>
      <c r="F441" s="2"/>
      <c r="H441" s="24"/>
    </row>
    <row r="442" spans="2:8" x14ac:dyDescent="0.2">
      <c r="B442" s="2"/>
      <c r="C442" s="2"/>
      <c r="D442" s="2"/>
      <c r="E442" s="24"/>
      <c r="F442" s="2"/>
      <c r="H442" s="24"/>
    </row>
    <row r="443" spans="2:8" x14ac:dyDescent="0.2">
      <c r="B443" s="2"/>
      <c r="C443" s="2"/>
      <c r="D443" s="2"/>
      <c r="E443" s="24"/>
      <c r="F443" s="2"/>
      <c r="H443" s="24"/>
    </row>
    <row r="444" spans="2:8" x14ac:dyDescent="0.2">
      <c r="B444" s="2"/>
      <c r="C444" s="2"/>
      <c r="D444" s="2"/>
      <c r="E444" s="24"/>
      <c r="F444" s="2"/>
      <c r="H444" s="24"/>
    </row>
    <row r="445" spans="2:8" x14ac:dyDescent="0.2">
      <c r="B445" s="2"/>
      <c r="C445" s="2"/>
      <c r="D445" s="2"/>
      <c r="E445" s="24"/>
      <c r="F445" s="2"/>
      <c r="H445" s="24"/>
    </row>
    <row r="446" spans="2:8" x14ac:dyDescent="0.2">
      <c r="B446" s="2"/>
      <c r="C446" s="2"/>
      <c r="D446" s="2"/>
      <c r="E446" s="24"/>
      <c r="F446" s="2"/>
      <c r="H446" s="24"/>
    </row>
    <row r="447" spans="2:8" x14ac:dyDescent="0.2">
      <c r="B447" s="2"/>
      <c r="C447" s="2"/>
      <c r="D447" s="2"/>
      <c r="E447" s="24"/>
      <c r="F447" s="2"/>
      <c r="H447" s="24"/>
    </row>
    <row r="448" spans="2:8" x14ac:dyDescent="0.2">
      <c r="B448" s="2"/>
      <c r="C448" s="2"/>
      <c r="D448" s="2"/>
      <c r="E448" s="24"/>
      <c r="F448" s="2"/>
      <c r="H448" s="24"/>
    </row>
    <row r="449" spans="2:8" x14ac:dyDescent="0.2">
      <c r="B449" s="2"/>
      <c r="C449" s="2"/>
      <c r="D449" s="2"/>
      <c r="E449" s="24"/>
      <c r="F449" s="2"/>
      <c r="H449" s="24"/>
    </row>
    <row r="450" spans="2:8" x14ac:dyDescent="0.2">
      <c r="B450" s="2"/>
      <c r="C450" s="2"/>
      <c r="D450" s="2"/>
      <c r="E450" s="24"/>
      <c r="F450" s="2"/>
      <c r="H450" s="24"/>
    </row>
    <row r="451" spans="2:8" x14ac:dyDescent="0.2">
      <c r="B451" s="2"/>
      <c r="C451" s="2"/>
      <c r="D451" s="2"/>
      <c r="E451" s="24"/>
      <c r="F451" s="2"/>
      <c r="H451" s="24"/>
    </row>
    <row r="452" spans="2:8" x14ac:dyDescent="0.2">
      <c r="B452" s="2"/>
      <c r="C452" s="2"/>
      <c r="D452" s="2"/>
      <c r="E452" s="24"/>
      <c r="F452" s="2"/>
      <c r="H452" s="24"/>
    </row>
    <row r="453" spans="2:8" x14ac:dyDescent="0.2">
      <c r="B453" s="2"/>
      <c r="C453" s="2"/>
      <c r="D453" s="2"/>
      <c r="E453" s="24"/>
      <c r="F453" s="2"/>
      <c r="H453" s="24"/>
    </row>
    <row r="454" spans="2:8" x14ac:dyDescent="0.2">
      <c r="B454" s="2"/>
      <c r="C454" s="2"/>
      <c r="D454" s="2"/>
      <c r="E454" s="24"/>
      <c r="F454" s="2"/>
      <c r="H454" s="24"/>
    </row>
    <row r="455" spans="2:8" x14ac:dyDescent="0.2">
      <c r="B455" s="2"/>
      <c r="C455" s="2"/>
      <c r="D455" s="2"/>
      <c r="E455" s="24"/>
      <c r="F455" s="2"/>
      <c r="H455" s="24"/>
    </row>
    <row r="456" spans="2:8" x14ac:dyDescent="0.2">
      <c r="B456" s="2"/>
      <c r="C456" s="2"/>
      <c r="D456" s="2"/>
      <c r="E456" s="24"/>
      <c r="F456" s="2"/>
      <c r="H456" s="24"/>
    </row>
    <row r="457" spans="2:8" x14ac:dyDescent="0.2">
      <c r="B457" s="2"/>
      <c r="C457" s="2"/>
      <c r="D457" s="2"/>
      <c r="E457" s="24"/>
      <c r="F457" s="2"/>
      <c r="H457" s="24"/>
    </row>
    <row r="458" spans="2:8" x14ac:dyDescent="0.2">
      <c r="B458" s="2"/>
      <c r="C458" s="2"/>
      <c r="D458" s="2"/>
      <c r="E458" s="24"/>
      <c r="F458" s="2"/>
      <c r="H458" s="24"/>
    </row>
    <row r="459" spans="2:8" x14ac:dyDescent="0.2">
      <c r="B459" s="2"/>
      <c r="C459" s="2"/>
      <c r="D459" s="2"/>
      <c r="E459" s="24"/>
      <c r="F459" s="2"/>
      <c r="H459" s="24"/>
    </row>
    <row r="460" spans="2:8" x14ac:dyDescent="0.2">
      <c r="B460" s="2"/>
      <c r="C460" s="2"/>
      <c r="D460" s="2"/>
      <c r="E460" s="24"/>
      <c r="F460" s="2"/>
      <c r="H460" s="24"/>
    </row>
    <row r="461" spans="2:8" x14ac:dyDescent="0.2">
      <c r="B461" s="2"/>
      <c r="C461" s="2"/>
      <c r="D461" s="2"/>
      <c r="E461" s="24"/>
      <c r="F461" s="2"/>
      <c r="H461" s="24"/>
    </row>
    <row r="462" spans="2:8" x14ac:dyDescent="0.2">
      <c r="B462" s="2"/>
      <c r="C462" s="2"/>
      <c r="D462" s="2"/>
      <c r="E462" s="24"/>
      <c r="F462" s="2"/>
      <c r="H462" s="24"/>
    </row>
    <row r="463" spans="2:8" x14ac:dyDescent="0.2">
      <c r="B463" s="2"/>
      <c r="C463" s="2"/>
      <c r="D463" s="2"/>
      <c r="E463" s="24"/>
      <c r="F463" s="2"/>
      <c r="H463" s="24"/>
    </row>
    <row r="464" spans="2:8" x14ac:dyDescent="0.2">
      <c r="B464" s="2"/>
      <c r="C464" s="2"/>
      <c r="D464" s="2"/>
      <c r="E464" s="24"/>
      <c r="F464" s="2"/>
      <c r="H464" s="24"/>
    </row>
    <row r="465" spans="2:8" x14ac:dyDescent="0.2">
      <c r="B465" s="2"/>
      <c r="C465" s="2"/>
      <c r="D465" s="2"/>
      <c r="E465" s="24"/>
      <c r="F465" s="2"/>
      <c r="H465" s="24"/>
    </row>
    <row r="466" spans="2:8" x14ac:dyDescent="0.2">
      <c r="B466" s="2"/>
      <c r="C466" s="2"/>
      <c r="D466" s="2"/>
      <c r="E466" s="24"/>
      <c r="F466" s="2"/>
      <c r="H466" s="24"/>
    </row>
    <row r="467" spans="2:8" x14ac:dyDescent="0.2">
      <c r="B467" s="2"/>
      <c r="C467" s="2"/>
      <c r="D467" s="2"/>
      <c r="E467" s="24"/>
      <c r="F467" s="2"/>
      <c r="H467" s="24"/>
    </row>
    <row r="468" spans="2:8" x14ac:dyDescent="0.2">
      <c r="B468" s="2"/>
      <c r="C468" s="2"/>
      <c r="D468" s="2"/>
      <c r="E468" s="24"/>
      <c r="F468" s="2"/>
      <c r="H468" s="24"/>
    </row>
    <row r="469" spans="2:8" x14ac:dyDescent="0.2">
      <c r="B469" s="2"/>
      <c r="C469" s="2"/>
      <c r="D469" s="2"/>
      <c r="E469" s="24"/>
      <c r="F469" s="2"/>
      <c r="H469" s="24"/>
    </row>
    <row r="470" spans="2:8" x14ac:dyDescent="0.2">
      <c r="B470" s="2"/>
      <c r="C470" s="2"/>
      <c r="D470" s="2"/>
      <c r="E470" s="24"/>
      <c r="F470" s="2"/>
      <c r="H470" s="24"/>
    </row>
    <row r="471" spans="2:8" x14ac:dyDescent="0.2">
      <c r="B471" s="2"/>
      <c r="C471" s="2"/>
      <c r="D471" s="2"/>
      <c r="E471" s="24"/>
      <c r="F471" s="2"/>
      <c r="H471" s="24"/>
    </row>
    <row r="472" spans="2:8" x14ac:dyDescent="0.2">
      <c r="B472" s="2"/>
      <c r="C472" s="2"/>
      <c r="D472" s="2"/>
      <c r="E472" s="24"/>
      <c r="F472" s="2"/>
      <c r="H472" s="24"/>
    </row>
    <row r="473" spans="2:8" x14ac:dyDescent="0.2">
      <c r="B473" s="2"/>
      <c r="C473" s="2"/>
      <c r="D473" s="2"/>
      <c r="E473" s="24"/>
      <c r="F473" s="2"/>
      <c r="H473" s="24"/>
    </row>
    <row r="474" spans="2:8" x14ac:dyDescent="0.2">
      <c r="B474" s="2"/>
      <c r="C474" s="2"/>
      <c r="D474" s="2"/>
      <c r="E474" s="24"/>
      <c r="F474" s="2"/>
      <c r="H474" s="24"/>
    </row>
    <row r="475" spans="2:8" x14ac:dyDescent="0.2">
      <c r="B475" s="2"/>
      <c r="C475" s="2"/>
      <c r="D475" s="2"/>
      <c r="E475" s="24"/>
      <c r="F475" s="2"/>
      <c r="H475" s="24"/>
    </row>
    <row r="476" spans="2:8" x14ac:dyDescent="0.2">
      <c r="B476" s="2"/>
      <c r="C476" s="2"/>
      <c r="D476" s="2"/>
      <c r="E476" s="24"/>
      <c r="F476" s="2"/>
      <c r="H476" s="24"/>
    </row>
    <row r="477" spans="2:8" x14ac:dyDescent="0.2">
      <c r="B477" s="2"/>
      <c r="C477" s="2"/>
      <c r="D477" s="2"/>
      <c r="E477" s="24"/>
      <c r="F477" s="2"/>
      <c r="H477" s="24"/>
    </row>
    <row r="478" spans="2:8" x14ac:dyDescent="0.2">
      <c r="B478" s="2"/>
      <c r="C478" s="2"/>
      <c r="D478" s="2"/>
      <c r="E478" s="24"/>
      <c r="F478" s="2"/>
      <c r="H478" s="24"/>
    </row>
    <row r="479" spans="2:8" x14ac:dyDescent="0.2">
      <c r="B479" s="2"/>
      <c r="C479" s="2"/>
      <c r="D479" s="2"/>
      <c r="E479" s="24"/>
      <c r="F479" s="2"/>
      <c r="H479" s="24"/>
    </row>
    <row r="480" spans="2:8" x14ac:dyDescent="0.2">
      <c r="B480" s="2"/>
      <c r="C480" s="2"/>
      <c r="D480" s="2"/>
      <c r="E480" s="24"/>
      <c r="F480" s="2"/>
      <c r="H480" s="24"/>
    </row>
    <row r="481" spans="2:8" x14ac:dyDescent="0.2">
      <c r="B481" s="2"/>
      <c r="C481" s="2"/>
      <c r="D481" s="2"/>
      <c r="E481" s="24"/>
      <c r="F481" s="2"/>
      <c r="H481" s="24"/>
    </row>
    <row r="482" spans="2:8" x14ac:dyDescent="0.2">
      <c r="B482" s="2"/>
      <c r="C482" s="2"/>
      <c r="D482" s="2"/>
      <c r="E482" s="24"/>
      <c r="F482" s="2"/>
      <c r="H482" s="24"/>
    </row>
    <row r="483" spans="2:8" x14ac:dyDescent="0.2">
      <c r="B483" s="2"/>
      <c r="C483" s="2"/>
      <c r="D483" s="2"/>
      <c r="E483" s="24"/>
      <c r="F483" s="2"/>
      <c r="H483" s="24"/>
    </row>
    <row r="484" spans="2:8" x14ac:dyDescent="0.2">
      <c r="B484" s="2"/>
      <c r="C484" s="2"/>
      <c r="D484" s="2"/>
      <c r="E484" s="24"/>
      <c r="F484" s="2"/>
      <c r="H484" s="24"/>
    </row>
    <row r="485" spans="2:8" x14ac:dyDescent="0.2">
      <c r="B485" s="2"/>
      <c r="C485" s="2"/>
      <c r="D485" s="2"/>
      <c r="E485" s="24"/>
      <c r="F485" s="2"/>
      <c r="H485" s="24"/>
    </row>
    <row r="486" spans="2:8" x14ac:dyDescent="0.2">
      <c r="B486" s="2"/>
      <c r="C486" s="2"/>
      <c r="D486" s="2"/>
      <c r="E486" s="24"/>
      <c r="F486" s="2"/>
      <c r="H486" s="24"/>
    </row>
    <row r="487" spans="2:8" x14ac:dyDescent="0.2">
      <c r="B487" s="2"/>
      <c r="C487" s="2"/>
      <c r="D487" s="2"/>
      <c r="E487" s="24"/>
      <c r="F487" s="2"/>
      <c r="H487" s="24"/>
    </row>
    <row r="488" spans="2:8" x14ac:dyDescent="0.2">
      <c r="B488" s="2"/>
      <c r="C488" s="2"/>
      <c r="D488" s="2"/>
      <c r="E488" s="24"/>
      <c r="F488" s="2"/>
      <c r="H488" s="24"/>
    </row>
    <row r="489" spans="2:8" x14ac:dyDescent="0.2">
      <c r="B489" s="2"/>
      <c r="C489" s="2"/>
      <c r="D489" s="2"/>
      <c r="E489" s="24"/>
      <c r="F489" s="2"/>
      <c r="H489" s="24"/>
    </row>
    <row r="490" spans="2:8" x14ac:dyDescent="0.2">
      <c r="B490" s="2"/>
      <c r="C490" s="2"/>
      <c r="D490" s="2"/>
      <c r="E490" s="24"/>
      <c r="F490" s="2"/>
      <c r="H490" s="24"/>
    </row>
    <row r="491" spans="2:8" x14ac:dyDescent="0.2">
      <c r="B491" s="2"/>
      <c r="C491" s="2"/>
      <c r="D491" s="2"/>
      <c r="E491" s="24"/>
      <c r="F491" s="2"/>
      <c r="H491" s="24"/>
    </row>
    <row r="492" spans="2:8" x14ac:dyDescent="0.2">
      <c r="B492" s="2"/>
      <c r="C492" s="2"/>
      <c r="D492" s="2"/>
      <c r="E492" s="24"/>
      <c r="F492" s="2"/>
      <c r="H492" s="24"/>
    </row>
    <row r="493" spans="2:8" x14ac:dyDescent="0.2">
      <c r="B493" s="2"/>
      <c r="C493" s="2"/>
      <c r="D493" s="2"/>
      <c r="E493" s="24"/>
      <c r="F493" s="2"/>
      <c r="H493" s="24"/>
    </row>
    <row r="494" spans="2:8" x14ac:dyDescent="0.2">
      <c r="B494" s="2"/>
      <c r="C494" s="2"/>
      <c r="D494" s="2"/>
      <c r="E494" s="24"/>
      <c r="F494" s="2"/>
      <c r="H494" s="24"/>
    </row>
    <row r="495" spans="2:8" x14ac:dyDescent="0.2">
      <c r="B495" s="2"/>
      <c r="C495" s="2"/>
      <c r="D495" s="2"/>
      <c r="E495" s="24"/>
      <c r="F495" s="2"/>
      <c r="H495" s="24"/>
    </row>
    <row r="496" spans="2:8" x14ac:dyDescent="0.2">
      <c r="B496" s="2"/>
      <c r="C496" s="2"/>
      <c r="D496" s="2"/>
      <c r="E496" s="24"/>
      <c r="F496" s="2"/>
      <c r="H496" s="24"/>
    </row>
    <row r="497" spans="2:8" x14ac:dyDescent="0.2">
      <c r="B497" s="2"/>
      <c r="C497" s="2"/>
      <c r="D497" s="2"/>
      <c r="E497" s="24"/>
      <c r="F497" s="2"/>
      <c r="H497" s="24"/>
    </row>
    <row r="498" spans="2:8" x14ac:dyDescent="0.2">
      <c r="B498" s="2"/>
      <c r="C498" s="2"/>
      <c r="D498" s="2"/>
      <c r="E498" s="24"/>
      <c r="F498" s="2"/>
      <c r="H498" s="24"/>
    </row>
    <row r="499" spans="2:8" x14ac:dyDescent="0.2">
      <c r="B499" s="2"/>
      <c r="C499" s="2"/>
      <c r="D499" s="2"/>
      <c r="E499" s="24"/>
      <c r="F499" s="2"/>
      <c r="H499" s="24"/>
    </row>
    <row r="500" spans="2:8" x14ac:dyDescent="0.2">
      <c r="B500" s="2"/>
      <c r="C500" s="2"/>
      <c r="D500" s="2"/>
      <c r="E500" s="24"/>
      <c r="F500" s="2"/>
      <c r="H500" s="24"/>
    </row>
    <row r="501" spans="2:8" x14ac:dyDescent="0.2">
      <c r="B501" s="2"/>
      <c r="C501" s="2"/>
      <c r="D501" s="2"/>
      <c r="E501" s="24"/>
      <c r="F501" s="2"/>
      <c r="H501" s="24"/>
    </row>
    <row r="502" spans="2:8" x14ac:dyDescent="0.2">
      <c r="B502" s="2"/>
      <c r="C502" s="2"/>
      <c r="D502" s="2"/>
      <c r="E502" s="24"/>
      <c r="F502" s="2"/>
      <c r="H502" s="24"/>
    </row>
    <row r="503" spans="2:8" x14ac:dyDescent="0.2">
      <c r="B503" s="2"/>
      <c r="C503" s="2"/>
      <c r="D503" s="2"/>
      <c r="E503" s="24"/>
      <c r="F503" s="2"/>
      <c r="H503" s="24"/>
    </row>
    <row r="504" spans="2:8" x14ac:dyDescent="0.2">
      <c r="B504" s="2"/>
      <c r="C504" s="2"/>
      <c r="D504" s="2"/>
      <c r="E504" s="24"/>
      <c r="F504" s="2"/>
      <c r="H504" s="24"/>
    </row>
    <row r="505" spans="2:8" x14ac:dyDescent="0.2">
      <c r="B505" s="2"/>
      <c r="C505" s="2"/>
      <c r="D505" s="2"/>
      <c r="E505" s="24"/>
      <c r="F505" s="2"/>
      <c r="H505" s="24"/>
    </row>
    <row r="506" spans="2:8" x14ac:dyDescent="0.2">
      <c r="B506" s="2"/>
      <c r="C506" s="2"/>
      <c r="D506" s="2"/>
      <c r="E506" s="24"/>
      <c r="F506" s="2"/>
      <c r="H506" s="24"/>
    </row>
    <row r="507" spans="2:8" x14ac:dyDescent="0.2">
      <c r="B507" s="2"/>
      <c r="C507" s="2"/>
      <c r="D507" s="2"/>
      <c r="E507" s="24"/>
      <c r="F507" s="2"/>
      <c r="H507" s="24"/>
    </row>
    <row r="508" spans="2:8" x14ac:dyDescent="0.2">
      <c r="B508" s="2"/>
      <c r="C508" s="2"/>
      <c r="D508" s="2"/>
      <c r="E508" s="24"/>
      <c r="F508" s="2"/>
      <c r="H508" s="24"/>
    </row>
    <row r="509" spans="2:8" x14ac:dyDescent="0.2">
      <c r="B509" s="2"/>
      <c r="C509" s="2"/>
      <c r="D509" s="2"/>
      <c r="E509" s="24"/>
      <c r="F509" s="2"/>
      <c r="H509" s="24"/>
    </row>
    <row r="510" spans="2:8" x14ac:dyDescent="0.2">
      <c r="B510" s="2"/>
      <c r="C510" s="2"/>
      <c r="D510" s="2"/>
      <c r="E510" s="24"/>
      <c r="F510" s="2"/>
      <c r="H510" s="24"/>
    </row>
    <row r="511" spans="2:8" x14ac:dyDescent="0.2">
      <c r="B511" s="2"/>
      <c r="C511" s="2"/>
      <c r="D511" s="2"/>
      <c r="E511" s="24"/>
      <c r="F511" s="2"/>
      <c r="H511" s="24"/>
    </row>
    <row r="512" spans="2:8" x14ac:dyDescent="0.2">
      <c r="B512" s="2"/>
      <c r="C512" s="2"/>
      <c r="D512" s="2"/>
      <c r="E512" s="24"/>
      <c r="F512" s="2"/>
      <c r="H512" s="24"/>
    </row>
    <row r="513" spans="2:8" x14ac:dyDescent="0.2">
      <c r="B513" s="2"/>
      <c r="C513" s="2"/>
      <c r="D513" s="2"/>
      <c r="E513" s="24"/>
      <c r="F513" s="2"/>
      <c r="H513" s="24"/>
    </row>
    <row r="514" spans="2:8" x14ac:dyDescent="0.2">
      <c r="B514" s="2"/>
      <c r="C514" s="2"/>
      <c r="D514" s="2"/>
      <c r="E514" s="24"/>
      <c r="F514" s="2"/>
      <c r="H514" s="24"/>
    </row>
    <row r="515" spans="2:8" x14ac:dyDescent="0.2">
      <c r="B515" s="2"/>
      <c r="C515" s="2"/>
      <c r="D515" s="2"/>
      <c r="E515" s="24"/>
      <c r="F515" s="2"/>
      <c r="H515" s="24"/>
    </row>
    <row r="516" spans="2:8" x14ac:dyDescent="0.2">
      <c r="B516" s="2"/>
      <c r="C516" s="2"/>
      <c r="D516" s="2"/>
      <c r="E516" s="24"/>
      <c r="F516" s="2"/>
      <c r="H516" s="24"/>
    </row>
    <row r="517" spans="2:8" x14ac:dyDescent="0.2">
      <c r="B517" s="2"/>
      <c r="C517" s="2"/>
      <c r="D517" s="2"/>
      <c r="E517" s="24"/>
      <c r="F517" s="2"/>
      <c r="H517" s="24"/>
    </row>
    <row r="518" spans="2:8" x14ac:dyDescent="0.2">
      <c r="B518" s="2"/>
      <c r="C518" s="2"/>
      <c r="D518" s="2"/>
      <c r="E518" s="24"/>
      <c r="F518" s="2"/>
      <c r="H518" s="24"/>
    </row>
    <row r="519" spans="2:8" x14ac:dyDescent="0.2">
      <c r="B519" s="2"/>
      <c r="C519" s="2"/>
      <c r="D519" s="2"/>
      <c r="E519" s="24"/>
      <c r="F519" s="2"/>
      <c r="H519" s="24"/>
    </row>
    <row r="520" spans="2:8" x14ac:dyDescent="0.2">
      <c r="B520" s="2"/>
      <c r="C520" s="2"/>
      <c r="D520" s="2"/>
      <c r="E520" s="24"/>
      <c r="F520" s="2"/>
      <c r="H520" s="24"/>
    </row>
    <row r="521" spans="2:8" x14ac:dyDescent="0.2">
      <c r="B521" s="2"/>
      <c r="C521" s="2"/>
      <c r="D521" s="2"/>
      <c r="E521" s="24"/>
      <c r="F521" s="2"/>
      <c r="H521" s="24"/>
    </row>
    <row r="522" spans="2:8" x14ac:dyDescent="0.2">
      <c r="B522" s="2"/>
      <c r="C522" s="2"/>
      <c r="D522" s="2"/>
      <c r="E522" s="24"/>
      <c r="F522" s="2"/>
      <c r="H522" s="24"/>
    </row>
    <row r="523" spans="2:8" x14ac:dyDescent="0.2">
      <c r="B523" s="2"/>
      <c r="C523" s="2"/>
      <c r="D523" s="2"/>
      <c r="E523" s="24"/>
      <c r="F523" s="2"/>
      <c r="H523" s="24"/>
    </row>
    <row r="524" spans="2:8" x14ac:dyDescent="0.2">
      <c r="B524" s="2"/>
      <c r="C524" s="2"/>
      <c r="D524" s="2"/>
      <c r="E524" s="24"/>
      <c r="F524" s="2"/>
      <c r="H524" s="24"/>
    </row>
    <row r="525" spans="2:8" x14ac:dyDescent="0.2">
      <c r="B525" s="2"/>
      <c r="C525" s="2"/>
      <c r="D525" s="2"/>
      <c r="E525" s="24"/>
      <c r="F525" s="2"/>
      <c r="H525" s="24"/>
    </row>
    <row r="526" spans="2:8" x14ac:dyDescent="0.2">
      <c r="B526" s="2"/>
      <c r="C526" s="2"/>
      <c r="D526" s="2"/>
      <c r="E526" s="24"/>
      <c r="F526" s="2"/>
      <c r="H526" s="24"/>
    </row>
    <row r="527" spans="2:8" x14ac:dyDescent="0.2">
      <c r="B527" s="2"/>
      <c r="C527" s="2"/>
      <c r="D527" s="2"/>
      <c r="E527" s="24"/>
      <c r="F527" s="2"/>
      <c r="H527" s="24"/>
    </row>
    <row r="528" spans="2:8" x14ac:dyDescent="0.2">
      <c r="B528" s="2"/>
      <c r="C528" s="2"/>
      <c r="D528" s="2"/>
      <c r="E528" s="24"/>
      <c r="F528" s="2"/>
      <c r="H528" s="24"/>
    </row>
    <row r="529" spans="2:8" x14ac:dyDescent="0.2">
      <c r="B529" s="2"/>
      <c r="C529" s="2"/>
      <c r="D529" s="2"/>
      <c r="E529" s="24"/>
      <c r="F529" s="2"/>
      <c r="H529" s="24"/>
    </row>
    <row r="530" spans="2:8" x14ac:dyDescent="0.2">
      <c r="B530" s="2"/>
      <c r="C530" s="2"/>
      <c r="D530" s="2"/>
      <c r="E530" s="24"/>
      <c r="F530" s="2"/>
      <c r="H530" s="24"/>
    </row>
    <row r="531" spans="2:8" x14ac:dyDescent="0.2">
      <c r="B531" s="2"/>
      <c r="C531" s="2"/>
      <c r="D531" s="2"/>
      <c r="E531" s="24"/>
      <c r="F531" s="2"/>
      <c r="H531" s="24"/>
    </row>
    <row r="532" spans="2:8" x14ac:dyDescent="0.2">
      <c r="B532" s="2"/>
      <c r="C532" s="2"/>
      <c r="D532" s="2"/>
      <c r="E532" s="24"/>
      <c r="F532" s="2"/>
      <c r="H532" s="24"/>
    </row>
    <row r="533" spans="2:8" x14ac:dyDescent="0.2">
      <c r="B533" s="2"/>
      <c r="C533" s="2"/>
      <c r="D533" s="2"/>
      <c r="E533" s="24"/>
      <c r="F533" s="2"/>
      <c r="H533" s="24"/>
    </row>
    <row r="534" spans="2:8" x14ac:dyDescent="0.2">
      <c r="B534" s="2"/>
      <c r="C534" s="2"/>
      <c r="D534" s="2"/>
      <c r="E534" s="24"/>
      <c r="F534" s="2"/>
      <c r="H534" s="24"/>
    </row>
    <row r="535" spans="2:8" x14ac:dyDescent="0.2">
      <c r="B535" s="2"/>
      <c r="C535" s="2"/>
      <c r="D535" s="2"/>
      <c r="E535" s="24"/>
      <c r="F535" s="2"/>
      <c r="H535" s="24"/>
    </row>
    <row r="536" spans="2:8" x14ac:dyDescent="0.2">
      <c r="B536" s="2"/>
      <c r="C536" s="2"/>
      <c r="D536" s="2"/>
      <c r="E536" s="24"/>
      <c r="F536" s="2"/>
      <c r="H536" s="24"/>
    </row>
    <row r="537" spans="2:8" x14ac:dyDescent="0.2">
      <c r="B537" s="2"/>
      <c r="C537" s="2"/>
      <c r="D537" s="2"/>
      <c r="E537" s="24"/>
      <c r="F537" s="2"/>
      <c r="H537" s="24"/>
    </row>
    <row r="538" spans="2:8" x14ac:dyDescent="0.2">
      <c r="B538" s="2"/>
      <c r="C538" s="2"/>
      <c r="D538" s="2"/>
      <c r="E538" s="24"/>
      <c r="F538" s="2"/>
      <c r="H538" s="24"/>
    </row>
    <row r="539" spans="2:8" x14ac:dyDescent="0.2">
      <c r="B539" s="2"/>
      <c r="C539" s="2"/>
      <c r="D539" s="2"/>
      <c r="E539" s="24"/>
      <c r="F539" s="2"/>
      <c r="H539" s="24"/>
    </row>
    <row r="540" spans="2:8" x14ac:dyDescent="0.2">
      <c r="B540" s="2"/>
      <c r="C540" s="2"/>
      <c r="D540" s="2"/>
      <c r="E540" s="24"/>
      <c r="F540" s="2"/>
      <c r="H540" s="24"/>
    </row>
    <row r="541" spans="2:8" x14ac:dyDescent="0.2">
      <c r="B541" s="2"/>
      <c r="C541" s="2"/>
      <c r="D541" s="2"/>
      <c r="E541" s="24"/>
      <c r="F541" s="2"/>
      <c r="H541" s="24"/>
    </row>
    <row r="542" spans="2:8" x14ac:dyDescent="0.2">
      <c r="B542" s="2"/>
      <c r="C542" s="2"/>
      <c r="D542" s="2"/>
      <c r="E542" s="24"/>
      <c r="F542" s="2"/>
      <c r="H542" s="24"/>
    </row>
    <row r="543" spans="2:8" x14ac:dyDescent="0.2">
      <c r="B543" s="2"/>
      <c r="C543" s="2"/>
      <c r="D543" s="2"/>
      <c r="E543" s="24"/>
      <c r="F543" s="2"/>
      <c r="H543" s="24"/>
    </row>
    <row r="544" spans="2:8" x14ac:dyDescent="0.2">
      <c r="B544" s="2"/>
      <c r="C544" s="2"/>
      <c r="D544" s="2"/>
      <c r="E544" s="24"/>
      <c r="F544" s="2"/>
      <c r="H544" s="24"/>
    </row>
    <row r="545" spans="2:8" x14ac:dyDescent="0.2">
      <c r="B545" s="2"/>
      <c r="C545" s="2"/>
      <c r="D545" s="2"/>
      <c r="E545" s="24"/>
      <c r="F545" s="2"/>
      <c r="H545" s="24"/>
    </row>
    <row r="546" spans="2:8" x14ac:dyDescent="0.2">
      <c r="B546" s="2"/>
      <c r="C546" s="2"/>
      <c r="D546" s="2"/>
      <c r="E546" s="24"/>
      <c r="F546" s="2"/>
      <c r="H546" s="24"/>
    </row>
    <row r="547" spans="2:8" x14ac:dyDescent="0.2">
      <c r="B547" s="2"/>
      <c r="C547" s="2"/>
      <c r="D547" s="2"/>
      <c r="E547" s="24"/>
      <c r="F547" s="2"/>
      <c r="H547" s="24"/>
    </row>
    <row r="548" spans="2:8" x14ac:dyDescent="0.2">
      <c r="B548" s="2"/>
      <c r="C548" s="2"/>
      <c r="D548" s="2"/>
      <c r="E548" s="24"/>
      <c r="F548" s="2"/>
      <c r="H548" s="24"/>
    </row>
    <row r="549" spans="2:8" x14ac:dyDescent="0.2">
      <c r="B549" s="2"/>
      <c r="C549" s="2"/>
      <c r="D549" s="2"/>
      <c r="E549" s="24"/>
      <c r="F549" s="2"/>
      <c r="H549" s="24"/>
    </row>
    <row r="550" spans="2:8" x14ac:dyDescent="0.2">
      <c r="B550" s="2"/>
      <c r="C550" s="2"/>
      <c r="D550" s="2"/>
      <c r="E550" s="24"/>
      <c r="F550" s="2"/>
      <c r="H550" s="24"/>
    </row>
    <row r="551" spans="2:8" x14ac:dyDescent="0.2">
      <c r="B551" s="2"/>
      <c r="C551" s="2"/>
      <c r="D551" s="2"/>
      <c r="E551" s="24"/>
      <c r="F551" s="2"/>
      <c r="H551" s="24"/>
    </row>
    <row r="552" spans="2:8" x14ac:dyDescent="0.2">
      <c r="B552" s="2"/>
      <c r="C552" s="2"/>
      <c r="D552" s="2"/>
      <c r="E552" s="24"/>
      <c r="F552" s="2"/>
      <c r="H552" s="24"/>
    </row>
    <row r="553" spans="2:8" x14ac:dyDescent="0.2">
      <c r="B553" s="2"/>
      <c r="C553" s="2"/>
      <c r="D553" s="2"/>
      <c r="E553" s="24"/>
      <c r="F553" s="2"/>
      <c r="H553" s="24"/>
    </row>
    <row r="554" spans="2:8" x14ac:dyDescent="0.2">
      <c r="B554" s="2"/>
      <c r="C554" s="2"/>
      <c r="D554" s="2"/>
      <c r="E554" s="24"/>
      <c r="F554" s="2"/>
      <c r="H554" s="24"/>
    </row>
    <row r="555" spans="2:8" x14ac:dyDescent="0.2">
      <c r="B555" s="2"/>
      <c r="C555" s="2"/>
      <c r="D555" s="2"/>
      <c r="E555" s="24"/>
      <c r="F555" s="2"/>
      <c r="H555" s="24"/>
    </row>
    <row r="556" spans="2:8" x14ac:dyDescent="0.2">
      <c r="B556" s="2"/>
      <c r="C556" s="2"/>
      <c r="D556" s="2"/>
      <c r="E556" s="24"/>
      <c r="F556" s="2"/>
      <c r="H556" s="24"/>
    </row>
    <row r="557" spans="2:8" x14ac:dyDescent="0.2">
      <c r="B557" s="2"/>
      <c r="C557" s="2"/>
      <c r="D557" s="2"/>
      <c r="E557" s="24"/>
      <c r="F557" s="2"/>
      <c r="H557" s="24"/>
    </row>
    <row r="558" spans="2:8" x14ac:dyDescent="0.2">
      <c r="B558" s="2"/>
      <c r="C558" s="2"/>
      <c r="D558" s="2"/>
      <c r="E558" s="24"/>
      <c r="F558" s="2"/>
      <c r="H558" s="24"/>
    </row>
    <row r="559" spans="2:8" x14ac:dyDescent="0.2">
      <c r="B559" s="2"/>
      <c r="C559" s="2"/>
      <c r="D559" s="2"/>
      <c r="E559" s="24"/>
      <c r="F559" s="2"/>
      <c r="H559" s="24"/>
    </row>
    <row r="560" spans="2:8" x14ac:dyDescent="0.2">
      <c r="B560" s="2"/>
      <c r="C560" s="2"/>
      <c r="D560" s="2"/>
      <c r="E560" s="24"/>
      <c r="F560" s="2"/>
      <c r="H560" s="24"/>
    </row>
    <row r="561" spans="2:8" x14ac:dyDescent="0.2">
      <c r="B561" s="2"/>
      <c r="C561" s="2"/>
      <c r="D561" s="2"/>
      <c r="E561" s="24"/>
      <c r="F561" s="2"/>
      <c r="H561" s="24"/>
    </row>
    <row r="562" spans="2:8" x14ac:dyDescent="0.2">
      <c r="B562" s="2"/>
      <c r="C562" s="2"/>
      <c r="D562" s="2"/>
      <c r="E562" s="24"/>
      <c r="F562" s="2"/>
      <c r="H562" s="24"/>
    </row>
    <row r="563" spans="2:8" x14ac:dyDescent="0.2">
      <c r="B563" s="2"/>
      <c r="C563" s="2"/>
      <c r="D563" s="2"/>
      <c r="E563" s="24"/>
      <c r="F563" s="2"/>
      <c r="H563" s="24"/>
    </row>
    <row r="564" spans="2:8" x14ac:dyDescent="0.2">
      <c r="B564" s="2"/>
      <c r="C564" s="2"/>
      <c r="D564" s="2"/>
      <c r="E564" s="24"/>
      <c r="F564" s="2"/>
      <c r="H564" s="24"/>
    </row>
    <row r="565" spans="2:8" x14ac:dyDescent="0.2">
      <c r="B565" s="2"/>
      <c r="C565" s="2"/>
      <c r="D565" s="2"/>
      <c r="E565" s="24"/>
      <c r="F565" s="2"/>
      <c r="H565" s="24"/>
    </row>
    <row r="566" spans="2:8" x14ac:dyDescent="0.2">
      <c r="B566" s="2"/>
      <c r="C566" s="2"/>
      <c r="D566" s="2"/>
      <c r="E566" s="24"/>
      <c r="F566" s="2"/>
      <c r="H566" s="24"/>
    </row>
    <row r="567" spans="2:8" x14ac:dyDescent="0.2">
      <c r="B567" s="2"/>
      <c r="C567" s="2"/>
      <c r="D567" s="2"/>
      <c r="E567" s="24"/>
      <c r="F567" s="2"/>
      <c r="H567" s="24"/>
    </row>
    <row r="568" spans="2:8" x14ac:dyDescent="0.2">
      <c r="B568" s="2"/>
      <c r="C568" s="2"/>
      <c r="D568" s="2"/>
      <c r="E568" s="24"/>
      <c r="F568" s="2"/>
      <c r="H568" s="24"/>
    </row>
    <row r="569" spans="2:8" x14ac:dyDescent="0.2">
      <c r="B569" s="2"/>
      <c r="C569" s="2"/>
      <c r="D569" s="2"/>
      <c r="E569" s="24"/>
      <c r="F569" s="2"/>
      <c r="H569" s="24"/>
    </row>
    <row r="570" spans="2:8" x14ac:dyDescent="0.2">
      <c r="B570" s="2"/>
      <c r="C570" s="2"/>
      <c r="D570" s="2"/>
      <c r="E570" s="24"/>
      <c r="F570" s="2"/>
      <c r="H570" s="24"/>
    </row>
    <row r="571" spans="2:8" x14ac:dyDescent="0.2">
      <c r="B571" s="2"/>
      <c r="C571" s="2"/>
      <c r="D571" s="2"/>
      <c r="E571" s="24"/>
      <c r="F571" s="2"/>
      <c r="H571" s="24"/>
    </row>
    <row r="572" spans="2:8" x14ac:dyDescent="0.2">
      <c r="B572" s="2"/>
      <c r="C572" s="2"/>
      <c r="D572" s="2"/>
      <c r="E572" s="24"/>
      <c r="F572" s="2"/>
      <c r="H572" s="24"/>
    </row>
    <row r="573" spans="2:8" x14ac:dyDescent="0.2">
      <c r="B573" s="2"/>
      <c r="C573" s="2"/>
      <c r="D573" s="2"/>
      <c r="E573" s="24"/>
      <c r="F573" s="2"/>
      <c r="H573" s="24"/>
    </row>
    <row r="574" spans="2:8" x14ac:dyDescent="0.2">
      <c r="B574" s="2"/>
      <c r="C574" s="2"/>
      <c r="D574" s="2"/>
      <c r="E574" s="24"/>
      <c r="F574" s="2"/>
      <c r="H574" s="24"/>
    </row>
    <row r="575" spans="2:8" x14ac:dyDescent="0.2">
      <c r="B575" s="2"/>
      <c r="C575" s="2"/>
      <c r="D575" s="2"/>
      <c r="E575" s="24"/>
      <c r="F575" s="2"/>
      <c r="H575" s="24"/>
    </row>
    <row r="576" spans="2:8" x14ac:dyDescent="0.2">
      <c r="B576" s="2"/>
      <c r="C576" s="2"/>
      <c r="D576" s="2"/>
      <c r="E576" s="24"/>
      <c r="F576" s="2"/>
      <c r="H576" s="24"/>
    </row>
    <row r="577" spans="2:8" x14ac:dyDescent="0.2">
      <c r="B577" s="2"/>
      <c r="C577" s="2"/>
      <c r="D577" s="2"/>
      <c r="E577" s="24"/>
      <c r="F577" s="2"/>
      <c r="H577" s="24"/>
    </row>
    <row r="578" spans="2:8" x14ac:dyDescent="0.2">
      <c r="B578" s="2"/>
      <c r="C578" s="2"/>
      <c r="D578" s="2"/>
      <c r="E578" s="24"/>
      <c r="F578" s="2"/>
      <c r="H578" s="24"/>
    </row>
    <row r="579" spans="2:8" x14ac:dyDescent="0.2">
      <c r="B579" s="2"/>
      <c r="C579" s="2"/>
      <c r="D579" s="2"/>
      <c r="E579" s="24"/>
      <c r="F579" s="2"/>
      <c r="H579" s="24"/>
    </row>
    <row r="580" spans="2:8" x14ac:dyDescent="0.2">
      <c r="B580" s="2"/>
      <c r="C580" s="2"/>
      <c r="D580" s="2"/>
      <c r="E580" s="24"/>
      <c r="F580" s="2"/>
      <c r="H580" s="24"/>
    </row>
    <row r="581" spans="2:8" x14ac:dyDescent="0.2">
      <c r="B581" s="2"/>
      <c r="C581" s="2"/>
      <c r="D581" s="2"/>
      <c r="E581" s="24"/>
      <c r="F581" s="2"/>
      <c r="H581" s="24"/>
    </row>
    <row r="582" spans="2:8" x14ac:dyDescent="0.2">
      <c r="B582" s="2"/>
      <c r="C582" s="2"/>
      <c r="D582" s="2"/>
      <c r="E582" s="24"/>
      <c r="F582" s="2"/>
      <c r="H582" s="24"/>
    </row>
    <row r="583" spans="2:8" x14ac:dyDescent="0.2">
      <c r="B583" s="2"/>
      <c r="C583" s="2"/>
      <c r="D583" s="2"/>
      <c r="E583" s="24"/>
      <c r="F583" s="2"/>
      <c r="H583" s="24"/>
    </row>
    <row r="584" spans="2:8" x14ac:dyDescent="0.2">
      <c r="B584" s="2"/>
      <c r="C584" s="2"/>
      <c r="D584" s="2"/>
      <c r="E584" s="24"/>
      <c r="F584" s="2"/>
      <c r="H584" s="24"/>
    </row>
    <row r="585" spans="2:8" x14ac:dyDescent="0.2">
      <c r="B585" s="2"/>
      <c r="C585" s="2"/>
      <c r="D585" s="2"/>
      <c r="E585" s="24"/>
      <c r="F585" s="2"/>
      <c r="H585" s="24"/>
    </row>
    <row r="586" spans="2:8" x14ac:dyDescent="0.2">
      <c r="B586" s="2"/>
      <c r="C586" s="2"/>
      <c r="D586" s="2"/>
      <c r="E586" s="24"/>
      <c r="F586" s="2"/>
      <c r="H586" s="24"/>
    </row>
    <row r="587" spans="2:8" x14ac:dyDescent="0.2">
      <c r="B587" s="2"/>
      <c r="C587" s="2"/>
      <c r="D587" s="2"/>
      <c r="E587" s="24"/>
      <c r="F587" s="2"/>
      <c r="H587" s="24"/>
    </row>
    <row r="588" spans="2:8" x14ac:dyDescent="0.2">
      <c r="B588" s="2"/>
      <c r="C588" s="2"/>
      <c r="D588" s="2"/>
      <c r="E588" s="24"/>
      <c r="F588" s="2"/>
      <c r="H588" s="24"/>
    </row>
    <row r="589" spans="2:8" x14ac:dyDescent="0.2">
      <c r="B589" s="2"/>
      <c r="C589" s="2"/>
      <c r="D589" s="2"/>
      <c r="E589" s="24"/>
      <c r="F589" s="2"/>
      <c r="H589" s="24"/>
    </row>
    <row r="590" spans="2:8" x14ac:dyDescent="0.2">
      <c r="B590" s="2"/>
      <c r="C590" s="2"/>
      <c r="D590" s="2"/>
      <c r="E590" s="24"/>
      <c r="F590" s="2"/>
      <c r="H590" s="24"/>
    </row>
    <row r="591" spans="2:8" x14ac:dyDescent="0.2">
      <c r="B591" s="2"/>
      <c r="C591" s="2"/>
      <c r="D591" s="2"/>
      <c r="E591" s="24"/>
      <c r="F591" s="2"/>
      <c r="H591" s="24"/>
    </row>
    <row r="592" spans="2:8" x14ac:dyDescent="0.2">
      <c r="B592" s="2"/>
      <c r="C592" s="2"/>
      <c r="D592" s="2"/>
      <c r="E592" s="24"/>
      <c r="F592" s="2"/>
      <c r="H592" s="24"/>
    </row>
    <row r="593" spans="2:8" x14ac:dyDescent="0.2">
      <c r="B593" s="2"/>
      <c r="C593" s="2"/>
      <c r="D593" s="2"/>
      <c r="E593" s="24"/>
      <c r="F593" s="2"/>
      <c r="H593" s="24"/>
    </row>
    <row r="594" spans="2:8" x14ac:dyDescent="0.2">
      <c r="B594" s="2"/>
      <c r="C594" s="2"/>
      <c r="D594" s="2"/>
      <c r="E594" s="24"/>
      <c r="F594" s="2"/>
      <c r="H594" s="24"/>
    </row>
    <row r="595" spans="2:8" x14ac:dyDescent="0.2">
      <c r="B595" s="2"/>
      <c r="C595" s="2"/>
      <c r="D595" s="2"/>
      <c r="E595" s="24"/>
      <c r="F595" s="2"/>
      <c r="H595" s="24"/>
    </row>
    <row r="596" spans="2:8" x14ac:dyDescent="0.2">
      <c r="B596" s="2"/>
      <c r="C596" s="2"/>
      <c r="D596" s="2"/>
      <c r="E596" s="24"/>
      <c r="F596" s="2"/>
      <c r="H596" s="24"/>
    </row>
    <row r="597" spans="2:8" x14ac:dyDescent="0.2">
      <c r="B597" s="2"/>
      <c r="C597" s="2"/>
      <c r="D597" s="2"/>
      <c r="E597" s="24"/>
      <c r="F597" s="2"/>
      <c r="H597" s="24"/>
    </row>
    <row r="598" spans="2:8" x14ac:dyDescent="0.2">
      <c r="B598" s="2"/>
      <c r="C598" s="2"/>
      <c r="D598" s="2"/>
      <c r="E598" s="24"/>
      <c r="F598" s="2"/>
      <c r="H598" s="24"/>
    </row>
    <row r="599" spans="2:8" x14ac:dyDescent="0.2">
      <c r="B599" s="2"/>
      <c r="C599" s="2"/>
      <c r="D599" s="2"/>
      <c r="E599" s="24"/>
      <c r="F599" s="2"/>
      <c r="H599" s="24"/>
    </row>
    <row r="600" spans="2:8" x14ac:dyDescent="0.2">
      <c r="B600" s="2"/>
      <c r="C600" s="2"/>
      <c r="D600" s="2"/>
      <c r="E600" s="24"/>
      <c r="F600" s="2"/>
      <c r="H600" s="24"/>
    </row>
    <row r="601" spans="2:8" x14ac:dyDescent="0.2">
      <c r="B601" s="2"/>
      <c r="C601" s="2"/>
      <c r="D601" s="2"/>
      <c r="E601" s="24"/>
      <c r="F601" s="2"/>
      <c r="H601" s="24"/>
    </row>
    <row r="602" spans="2:8" x14ac:dyDescent="0.2">
      <c r="B602" s="2"/>
      <c r="C602" s="2"/>
      <c r="D602" s="2"/>
      <c r="E602" s="24"/>
      <c r="F602" s="2"/>
      <c r="H602" s="24"/>
    </row>
    <row r="603" spans="2:8" x14ac:dyDescent="0.2">
      <c r="B603" s="2"/>
      <c r="C603" s="2"/>
      <c r="D603" s="2"/>
      <c r="E603" s="24"/>
      <c r="F603" s="2"/>
      <c r="H603" s="24"/>
    </row>
    <row r="604" spans="2:8" x14ac:dyDescent="0.2">
      <c r="B604" s="2"/>
      <c r="C604" s="2"/>
      <c r="D604" s="2"/>
      <c r="E604" s="24"/>
      <c r="F604" s="2"/>
      <c r="H604" s="24"/>
    </row>
    <row r="605" spans="2:8" x14ac:dyDescent="0.2">
      <c r="B605" s="2"/>
      <c r="C605" s="2"/>
      <c r="D605" s="2"/>
      <c r="E605" s="24"/>
      <c r="F605" s="2"/>
      <c r="H605" s="24"/>
    </row>
    <row r="606" spans="2:8" x14ac:dyDescent="0.2">
      <c r="B606" s="2"/>
      <c r="C606" s="2"/>
      <c r="D606" s="2"/>
      <c r="E606" s="24"/>
      <c r="F606" s="2"/>
      <c r="H606" s="24"/>
    </row>
    <row r="607" spans="2:8" x14ac:dyDescent="0.2">
      <c r="B607" s="2"/>
      <c r="C607" s="2"/>
      <c r="D607" s="2"/>
      <c r="E607" s="24"/>
      <c r="F607" s="2"/>
      <c r="H607" s="24"/>
    </row>
    <row r="608" spans="2:8" x14ac:dyDescent="0.2">
      <c r="B608" s="2"/>
      <c r="C608" s="2"/>
      <c r="D608" s="2"/>
      <c r="E608" s="24"/>
      <c r="F608" s="2"/>
      <c r="H608" s="24"/>
    </row>
    <row r="609" spans="2:8" x14ac:dyDescent="0.2">
      <c r="B609" s="2"/>
      <c r="C609" s="2"/>
      <c r="D609" s="2"/>
      <c r="E609" s="24"/>
      <c r="F609" s="2"/>
      <c r="H609" s="24"/>
    </row>
    <row r="610" spans="2:8" x14ac:dyDescent="0.2">
      <c r="B610" s="2"/>
      <c r="C610" s="2"/>
      <c r="D610" s="2"/>
      <c r="E610" s="24"/>
      <c r="F610" s="2"/>
      <c r="H610" s="24"/>
    </row>
    <row r="611" spans="2:8" x14ac:dyDescent="0.2">
      <c r="B611" s="2"/>
      <c r="C611" s="2"/>
      <c r="D611" s="2"/>
      <c r="E611" s="24"/>
      <c r="F611" s="2"/>
      <c r="H611" s="24"/>
    </row>
    <row r="612" spans="2:8" x14ac:dyDescent="0.2">
      <c r="B612" s="2"/>
      <c r="C612" s="2"/>
      <c r="D612" s="2"/>
      <c r="E612" s="24"/>
      <c r="F612" s="2"/>
      <c r="H612" s="24"/>
    </row>
    <row r="613" spans="2:8" x14ac:dyDescent="0.2">
      <c r="B613" s="2"/>
      <c r="C613" s="2"/>
      <c r="D613" s="2"/>
      <c r="E613" s="24"/>
      <c r="F613" s="2"/>
      <c r="H613" s="24"/>
    </row>
    <row r="614" spans="2:8" x14ac:dyDescent="0.2">
      <c r="B614" s="2"/>
      <c r="C614" s="2"/>
      <c r="D614" s="2"/>
      <c r="E614" s="24"/>
      <c r="F614" s="2"/>
      <c r="H614" s="24"/>
    </row>
    <row r="615" spans="2:8" x14ac:dyDescent="0.2">
      <c r="B615" s="2"/>
      <c r="C615" s="2"/>
      <c r="D615" s="2"/>
      <c r="E615" s="24"/>
      <c r="F615" s="2"/>
      <c r="H615" s="24"/>
    </row>
    <row r="616" spans="2:8" x14ac:dyDescent="0.2">
      <c r="B616" s="2"/>
      <c r="C616" s="2"/>
      <c r="D616" s="2"/>
      <c r="E616" s="24"/>
      <c r="F616" s="2"/>
      <c r="H616" s="24"/>
    </row>
    <row r="617" spans="2:8" x14ac:dyDescent="0.2">
      <c r="B617" s="2"/>
      <c r="C617" s="2"/>
      <c r="D617" s="2"/>
      <c r="E617" s="24"/>
      <c r="F617" s="2"/>
      <c r="H617" s="24"/>
    </row>
    <row r="618" spans="2:8" x14ac:dyDescent="0.2">
      <c r="B618" s="2"/>
      <c r="C618" s="2"/>
      <c r="D618" s="2"/>
      <c r="E618" s="24"/>
      <c r="F618" s="2"/>
      <c r="H618" s="24"/>
    </row>
    <row r="619" spans="2:8" x14ac:dyDescent="0.2">
      <c r="B619" s="2"/>
      <c r="C619" s="2"/>
      <c r="D619" s="2"/>
      <c r="E619" s="24"/>
      <c r="F619" s="2"/>
      <c r="H619" s="24"/>
    </row>
    <row r="620" spans="2:8" x14ac:dyDescent="0.2">
      <c r="B620" s="2"/>
      <c r="C620" s="2"/>
      <c r="D620" s="2"/>
      <c r="E620" s="24"/>
      <c r="F620" s="2"/>
      <c r="H620" s="24"/>
    </row>
    <row r="621" spans="2:8" x14ac:dyDescent="0.2">
      <c r="B621" s="2"/>
      <c r="C621" s="2"/>
      <c r="D621" s="2"/>
      <c r="E621" s="24"/>
      <c r="F621" s="2"/>
      <c r="H621" s="24"/>
    </row>
    <row r="622" spans="2:8" x14ac:dyDescent="0.2">
      <c r="B622" s="2"/>
      <c r="C622" s="2"/>
      <c r="D622" s="2"/>
      <c r="E622" s="24"/>
      <c r="F622" s="2"/>
      <c r="H622" s="24"/>
    </row>
    <row r="623" spans="2:8" x14ac:dyDescent="0.2">
      <c r="B623" s="2"/>
      <c r="C623" s="2"/>
      <c r="D623" s="2"/>
      <c r="E623" s="24"/>
      <c r="F623" s="2"/>
      <c r="H623" s="24"/>
    </row>
    <row r="624" spans="2:8" x14ac:dyDescent="0.2">
      <c r="B624" s="2"/>
      <c r="C624" s="2"/>
      <c r="D624" s="2"/>
      <c r="E624" s="24"/>
      <c r="F624" s="2"/>
      <c r="H624" s="24"/>
    </row>
    <row r="625" spans="2:8" x14ac:dyDescent="0.2">
      <c r="B625" s="2"/>
      <c r="C625" s="2"/>
      <c r="D625" s="2"/>
      <c r="E625" s="24"/>
      <c r="F625" s="2"/>
      <c r="H625" s="24"/>
    </row>
    <row r="626" spans="2:8" x14ac:dyDescent="0.2">
      <c r="B626" s="2"/>
      <c r="C626" s="2"/>
      <c r="D626" s="2"/>
      <c r="E626" s="24"/>
      <c r="F626" s="2"/>
      <c r="H626" s="24"/>
    </row>
    <row r="627" spans="2:8" x14ac:dyDescent="0.2">
      <c r="B627" s="2"/>
      <c r="C627" s="2"/>
      <c r="D627" s="2"/>
      <c r="E627" s="24"/>
      <c r="F627" s="2"/>
      <c r="H627" s="24"/>
    </row>
    <row r="628" spans="2:8" x14ac:dyDescent="0.2">
      <c r="B628" s="2"/>
      <c r="C628" s="2"/>
      <c r="D628" s="2"/>
      <c r="E628" s="24"/>
      <c r="F628" s="2"/>
      <c r="H628" s="24"/>
    </row>
    <row r="629" spans="2:8" x14ac:dyDescent="0.2">
      <c r="B629" s="2"/>
      <c r="C629" s="2"/>
      <c r="D629" s="2"/>
      <c r="E629" s="24"/>
      <c r="F629" s="2"/>
      <c r="H629" s="24"/>
    </row>
    <row r="630" spans="2:8" x14ac:dyDescent="0.2">
      <c r="B630" s="2"/>
      <c r="C630" s="2"/>
      <c r="D630" s="2"/>
      <c r="E630" s="24"/>
      <c r="F630" s="2"/>
      <c r="H630" s="24"/>
    </row>
    <row r="631" spans="2:8" x14ac:dyDescent="0.2">
      <c r="B631" s="2"/>
      <c r="C631" s="2"/>
      <c r="D631" s="2"/>
      <c r="E631" s="24"/>
      <c r="F631" s="2"/>
      <c r="H631" s="24"/>
    </row>
    <row r="632" spans="2:8" x14ac:dyDescent="0.2">
      <c r="B632" s="2"/>
      <c r="C632" s="2"/>
      <c r="D632" s="2"/>
      <c r="E632" s="24"/>
      <c r="F632" s="2"/>
      <c r="H632" s="24"/>
    </row>
    <row r="633" spans="2:8" x14ac:dyDescent="0.2">
      <c r="B633" s="2"/>
      <c r="C633" s="2"/>
      <c r="D633" s="2"/>
      <c r="E633" s="24"/>
      <c r="F633" s="2"/>
      <c r="H633" s="24"/>
    </row>
    <row r="634" spans="2:8" x14ac:dyDescent="0.2">
      <c r="B634" s="2"/>
      <c r="C634" s="2"/>
      <c r="D634" s="2"/>
      <c r="E634" s="24"/>
      <c r="F634" s="2"/>
      <c r="H634" s="24"/>
    </row>
    <row r="635" spans="2:8" x14ac:dyDescent="0.2">
      <c r="B635" s="2"/>
      <c r="C635" s="2"/>
      <c r="D635" s="2"/>
      <c r="E635" s="24"/>
      <c r="F635" s="2"/>
      <c r="H635" s="24"/>
    </row>
    <row r="636" spans="2:8" x14ac:dyDescent="0.2">
      <c r="B636" s="2"/>
      <c r="C636" s="2"/>
      <c r="D636" s="2"/>
      <c r="E636" s="24"/>
      <c r="F636" s="2"/>
      <c r="H636" s="24"/>
    </row>
    <row r="637" spans="2:8" x14ac:dyDescent="0.2">
      <c r="B637" s="2"/>
      <c r="C637" s="2"/>
      <c r="D637" s="2"/>
      <c r="E637" s="24"/>
      <c r="F637" s="2"/>
      <c r="H637" s="24"/>
    </row>
    <row r="638" spans="2:8" x14ac:dyDescent="0.2">
      <c r="B638" s="2"/>
      <c r="C638" s="2"/>
      <c r="D638" s="2"/>
      <c r="E638" s="24"/>
      <c r="F638" s="2"/>
      <c r="H638" s="24"/>
    </row>
    <row r="639" spans="2:8" x14ac:dyDescent="0.2">
      <c r="B639" s="2"/>
      <c r="C639" s="2"/>
      <c r="D639" s="2"/>
      <c r="E639" s="24"/>
      <c r="F639" s="2"/>
      <c r="H639" s="24"/>
    </row>
    <row r="640" spans="2:8" x14ac:dyDescent="0.2">
      <c r="B640" s="2"/>
      <c r="C640" s="2"/>
      <c r="D640" s="2"/>
      <c r="E640" s="24"/>
      <c r="F640" s="2"/>
      <c r="H640" s="24"/>
    </row>
    <row r="641" spans="2:8" x14ac:dyDescent="0.2">
      <c r="B641" s="2"/>
      <c r="C641" s="2"/>
      <c r="D641" s="2"/>
      <c r="E641" s="24"/>
      <c r="F641" s="2"/>
      <c r="H641" s="24"/>
    </row>
    <row r="642" spans="2:8" x14ac:dyDescent="0.2">
      <c r="B642" s="2"/>
      <c r="C642" s="2"/>
      <c r="D642" s="2"/>
      <c r="E642" s="24"/>
      <c r="F642" s="2"/>
      <c r="H642" s="24"/>
    </row>
    <row r="643" spans="2:8" x14ac:dyDescent="0.2">
      <c r="B643" s="2"/>
      <c r="C643" s="2"/>
      <c r="D643" s="2"/>
      <c r="E643" s="24"/>
      <c r="F643" s="2"/>
      <c r="H643" s="24"/>
    </row>
    <row r="644" spans="2:8" x14ac:dyDescent="0.2">
      <c r="B644" s="2"/>
      <c r="C644" s="2"/>
      <c r="D644" s="2"/>
      <c r="E644" s="24"/>
      <c r="F644" s="2"/>
      <c r="H644" s="24"/>
    </row>
    <row r="645" spans="2:8" x14ac:dyDescent="0.2">
      <c r="B645" s="2"/>
      <c r="C645" s="2"/>
      <c r="D645" s="2"/>
      <c r="E645" s="24"/>
      <c r="F645" s="2"/>
      <c r="H645" s="24"/>
    </row>
    <row r="646" spans="2:8" x14ac:dyDescent="0.2">
      <c r="B646" s="2"/>
      <c r="C646" s="2"/>
      <c r="D646" s="2"/>
      <c r="E646" s="24"/>
      <c r="F646" s="2"/>
      <c r="H646" s="24"/>
    </row>
    <row r="647" spans="2:8" x14ac:dyDescent="0.2">
      <c r="B647" s="2"/>
      <c r="C647" s="2"/>
      <c r="D647" s="2"/>
      <c r="E647" s="24"/>
      <c r="F647" s="2"/>
      <c r="H647" s="24"/>
    </row>
    <row r="648" spans="2:8" x14ac:dyDescent="0.2">
      <c r="B648" s="2"/>
      <c r="C648" s="2"/>
      <c r="D648" s="2"/>
      <c r="E648" s="24"/>
      <c r="F648" s="2"/>
      <c r="H648" s="24"/>
    </row>
    <row r="649" spans="2:8" x14ac:dyDescent="0.2">
      <c r="B649" s="2"/>
      <c r="C649" s="2"/>
      <c r="D649" s="2"/>
      <c r="E649" s="24"/>
      <c r="F649" s="2"/>
      <c r="H649" s="24"/>
    </row>
    <row r="650" spans="2:8" x14ac:dyDescent="0.2">
      <c r="B650" s="2"/>
      <c r="C650" s="2"/>
      <c r="D650" s="2"/>
      <c r="E650" s="24"/>
      <c r="F650" s="2"/>
      <c r="H650" s="24"/>
    </row>
    <row r="651" spans="2:8" x14ac:dyDescent="0.2">
      <c r="B651" s="2"/>
      <c r="C651" s="2"/>
      <c r="D651" s="2"/>
      <c r="E651" s="24"/>
      <c r="F651" s="2"/>
      <c r="H651" s="24"/>
    </row>
    <row r="652" spans="2:8" x14ac:dyDescent="0.2">
      <c r="B652" s="2"/>
      <c r="C652" s="2"/>
      <c r="D652" s="2"/>
      <c r="E652" s="24"/>
      <c r="F652" s="2"/>
      <c r="H652" s="24"/>
    </row>
    <row r="653" spans="2:8" x14ac:dyDescent="0.2">
      <c r="B653" s="2"/>
      <c r="C653" s="2"/>
      <c r="D653" s="2"/>
      <c r="E653" s="24"/>
      <c r="F653" s="2"/>
      <c r="H653" s="24"/>
    </row>
    <row r="654" spans="2:8" x14ac:dyDescent="0.2">
      <c r="B654" s="2"/>
      <c r="C654" s="2"/>
      <c r="D654" s="2"/>
      <c r="E654" s="24"/>
      <c r="F654" s="2"/>
      <c r="H654" s="24"/>
    </row>
    <row r="655" spans="2:8" x14ac:dyDescent="0.2">
      <c r="B655" s="2"/>
      <c r="C655" s="2"/>
      <c r="D655" s="2"/>
      <c r="E655" s="24"/>
      <c r="F655" s="2"/>
      <c r="H655" s="24"/>
    </row>
    <row r="656" spans="2:8" x14ac:dyDescent="0.2">
      <c r="B656" s="2"/>
      <c r="C656" s="2"/>
      <c r="D656" s="2"/>
      <c r="E656" s="24"/>
      <c r="F656" s="2"/>
      <c r="H656" s="24"/>
    </row>
    <row r="657" spans="2:8" x14ac:dyDescent="0.2">
      <c r="B657" s="2"/>
      <c r="C657" s="2"/>
      <c r="D657" s="2"/>
      <c r="E657" s="24"/>
      <c r="F657" s="2"/>
      <c r="H657" s="24"/>
    </row>
    <row r="658" spans="2:8" x14ac:dyDescent="0.2">
      <c r="B658" s="2"/>
      <c r="C658" s="2"/>
      <c r="D658" s="2"/>
      <c r="E658" s="24"/>
      <c r="F658" s="2"/>
      <c r="H658" s="24"/>
    </row>
    <row r="659" spans="2:8" x14ac:dyDescent="0.2">
      <c r="B659" s="2"/>
      <c r="C659" s="2"/>
      <c r="D659" s="2"/>
      <c r="E659" s="24"/>
      <c r="F659" s="2"/>
      <c r="H659" s="24"/>
    </row>
    <row r="660" spans="2:8" x14ac:dyDescent="0.2">
      <c r="B660" s="2"/>
      <c r="C660" s="2"/>
      <c r="D660" s="2"/>
      <c r="E660" s="24"/>
      <c r="F660" s="2"/>
      <c r="H660" s="24"/>
    </row>
    <row r="661" spans="2:8" x14ac:dyDescent="0.2">
      <c r="B661" s="2"/>
      <c r="C661" s="2"/>
      <c r="D661" s="2"/>
      <c r="E661" s="24"/>
      <c r="F661" s="2"/>
      <c r="H661" s="24"/>
    </row>
    <row r="662" spans="2:8" x14ac:dyDescent="0.2">
      <c r="B662" s="2"/>
      <c r="C662" s="2"/>
      <c r="D662" s="2"/>
      <c r="E662" s="24"/>
      <c r="F662" s="2"/>
      <c r="H662" s="24"/>
    </row>
    <row r="663" spans="2:8" x14ac:dyDescent="0.2">
      <c r="B663" s="2"/>
      <c r="C663" s="2"/>
      <c r="D663" s="2"/>
      <c r="E663" s="24"/>
      <c r="F663" s="2"/>
      <c r="H663" s="24"/>
    </row>
    <row r="664" spans="2:8" x14ac:dyDescent="0.2">
      <c r="B664" s="2"/>
      <c r="C664" s="2"/>
      <c r="D664" s="2"/>
      <c r="E664" s="24"/>
      <c r="F664" s="2"/>
      <c r="H664" s="24"/>
    </row>
    <row r="665" spans="2:8" x14ac:dyDescent="0.2">
      <c r="B665" s="2"/>
      <c r="C665" s="2"/>
      <c r="D665" s="2"/>
      <c r="E665" s="24"/>
      <c r="F665" s="2"/>
      <c r="H665" s="24"/>
    </row>
    <row r="666" spans="2:8" x14ac:dyDescent="0.2">
      <c r="B666" s="2"/>
      <c r="C666" s="2"/>
      <c r="D666" s="2"/>
      <c r="E666" s="24"/>
      <c r="F666" s="2"/>
      <c r="H666" s="24"/>
    </row>
    <row r="667" spans="2:8" x14ac:dyDescent="0.2">
      <c r="B667" s="2"/>
      <c r="C667" s="2"/>
      <c r="D667" s="2"/>
      <c r="E667" s="24"/>
      <c r="F667" s="2"/>
      <c r="H667" s="24"/>
    </row>
    <row r="668" spans="2:8" x14ac:dyDescent="0.2">
      <c r="B668" s="2"/>
      <c r="C668" s="2"/>
      <c r="D668" s="2"/>
      <c r="E668" s="24"/>
      <c r="F668" s="2"/>
      <c r="H668" s="24"/>
    </row>
    <row r="669" spans="2:8" x14ac:dyDescent="0.2">
      <c r="B669" s="2"/>
      <c r="C669" s="2"/>
      <c r="D669" s="2"/>
      <c r="E669" s="24"/>
      <c r="F669" s="2"/>
      <c r="H669" s="24"/>
    </row>
    <row r="670" spans="2:8" x14ac:dyDescent="0.2">
      <c r="B670" s="2"/>
      <c r="C670" s="2"/>
      <c r="D670" s="2"/>
      <c r="E670" s="24"/>
      <c r="F670" s="2"/>
      <c r="H670" s="24"/>
    </row>
    <row r="671" spans="2:8" x14ac:dyDescent="0.2">
      <c r="B671" s="2"/>
      <c r="C671" s="2"/>
      <c r="D671" s="2"/>
      <c r="E671" s="24"/>
      <c r="F671" s="2"/>
      <c r="H671" s="24"/>
    </row>
    <row r="672" spans="2:8" x14ac:dyDescent="0.2">
      <c r="B672" s="2"/>
      <c r="C672" s="2"/>
      <c r="D672" s="2"/>
      <c r="E672" s="24"/>
      <c r="F672" s="2"/>
      <c r="H672" s="24"/>
    </row>
    <row r="673" spans="2:8" x14ac:dyDescent="0.2">
      <c r="B673" s="2"/>
      <c r="C673" s="2"/>
      <c r="D673" s="2"/>
      <c r="E673" s="24"/>
      <c r="F673" s="2"/>
      <c r="H673" s="24"/>
    </row>
    <row r="674" spans="2:8" x14ac:dyDescent="0.2">
      <c r="B674" s="2"/>
      <c r="C674" s="2"/>
      <c r="D674" s="2"/>
      <c r="E674" s="24"/>
      <c r="F674" s="2"/>
      <c r="H674" s="24"/>
    </row>
    <row r="675" spans="2:8" x14ac:dyDescent="0.2">
      <c r="B675" s="2"/>
      <c r="C675" s="2"/>
      <c r="D675" s="2"/>
      <c r="E675" s="24"/>
      <c r="F675" s="2"/>
      <c r="H675" s="24"/>
    </row>
    <row r="676" spans="2:8" x14ac:dyDescent="0.2">
      <c r="B676" s="2"/>
      <c r="C676" s="2"/>
      <c r="D676" s="2"/>
      <c r="E676" s="24"/>
      <c r="F676" s="2"/>
      <c r="H676" s="24"/>
    </row>
    <row r="677" spans="2:8" x14ac:dyDescent="0.2">
      <c r="B677" s="2"/>
      <c r="C677" s="2"/>
      <c r="D677" s="2"/>
      <c r="E677" s="24"/>
      <c r="F677" s="2"/>
      <c r="H677" s="24"/>
    </row>
    <row r="678" spans="2:8" x14ac:dyDescent="0.2">
      <c r="B678" s="2"/>
      <c r="C678" s="2"/>
      <c r="D678" s="2"/>
      <c r="E678" s="24"/>
      <c r="F678" s="2"/>
      <c r="H678" s="24"/>
    </row>
    <row r="679" spans="2:8" x14ac:dyDescent="0.2">
      <c r="B679" s="2"/>
      <c r="C679" s="2"/>
      <c r="D679" s="2"/>
      <c r="E679" s="24"/>
      <c r="F679" s="2"/>
      <c r="H679" s="24"/>
    </row>
    <row r="680" spans="2:8" x14ac:dyDescent="0.2">
      <c r="B680" s="2"/>
      <c r="C680" s="2"/>
      <c r="D680" s="2"/>
      <c r="E680" s="24"/>
      <c r="F680" s="2"/>
      <c r="H680" s="24"/>
    </row>
    <row r="681" spans="2:8" x14ac:dyDescent="0.2">
      <c r="B681" s="2"/>
      <c r="C681" s="2"/>
      <c r="D681" s="2"/>
      <c r="E681" s="24"/>
      <c r="F681" s="2"/>
      <c r="H681" s="24"/>
    </row>
    <row r="682" spans="2:8" x14ac:dyDescent="0.2">
      <c r="B682" s="2"/>
      <c r="C682" s="2"/>
      <c r="D682" s="2"/>
      <c r="E682" s="24"/>
      <c r="F682" s="2"/>
      <c r="H682" s="24"/>
    </row>
    <row r="683" spans="2:8" x14ac:dyDescent="0.2">
      <c r="B683" s="2"/>
      <c r="C683" s="2"/>
      <c r="D683" s="2"/>
      <c r="E683" s="24"/>
      <c r="F683" s="2"/>
      <c r="H683" s="24"/>
    </row>
    <row r="684" spans="2:8" x14ac:dyDescent="0.2">
      <c r="B684" s="2"/>
      <c r="C684" s="2"/>
      <c r="D684" s="2"/>
      <c r="E684" s="24"/>
      <c r="F684" s="2"/>
      <c r="H684" s="24"/>
    </row>
    <row r="685" spans="2:8" x14ac:dyDescent="0.2">
      <c r="B685" s="2"/>
      <c r="C685" s="2"/>
      <c r="D685" s="2"/>
      <c r="E685" s="24"/>
      <c r="F685" s="2"/>
      <c r="H685" s="24"/>
    </row>
    <row r="686" spans="2:8" x14ac:dyDescent="0.2">
      <c r="B686" s="2"/>
      <c r="C686" s="2"/>
      <c r="D686" s="2"/>
      <c r="E686" s="24"/>
      <c r="F686" s="2"/>
      <c r="H686" s="24"/>
    </row>
    <row r="687" spans="2:8" x14ac:dyDescent="0.2">
      <c r="B687" s="2"/>
      <c r="C687" s="2"/>
      <c r="D687" s="2"/>
      <c r="E687" s="24"/>
      <c r="F687" s="2"/>
      <c r="H687" s="24"/>
    </row>
    <row r="688" spans="2:8" x14ac:dyDescent="0.2">
      <c r="B688" s="2"/>
      <c r="C688" s="2"/>
      <c r="D688" s="2"/>
      <c r="E688" s="24"/>
      <c r="F688" s="2"/>
      <c r="H688" s="24"/>
    </row>
    <row r="689" spans="2:8" x14ac:dyDescent="0.2">
      <c r="B689" s="2"/>
      <c r="C689" s="2"/>
      <c r="D689" s="2"/>
      <c r="E689" s="24"/>
      <c r="F689" s="2"/>
      <c r="H689" s="24"/>
    </row>
    <row r="690" spans="2:8" x14ac:dyDescent="0.2">
      <c r="B690" s="2"/>
      <c r="C690" s="2"/>
      <c r="D690" s="2"/>
      <c r="E690" s="24"/>
      <c r="F690" s="2"/>
      <c r="H690" s="24"/>
    </row>
    <row r="691" spans="2:8" x14ac:dyDescent="0.2">
      <c r="B691" s="2"/>
      <c r="C691" s="2"/>
      <c r="D691" s="2"/>
      <c r="E691" s="24"/>
      <c r="F691" s="2"/>
      <c r="H691" s="24"/>
    </row>
    <row r="692" spans="2:8" x14ac:dyDescent="0.2">
      <c r="B692" s="2"/>
      <c r="C692" s="2"/>
      <c r="D692" s="2"/>
      <c r="E692" s="24"/>
      <c r="F692" s="2"/>
      <c r="H692" s="24"/>
    </row>
    <row r="693" spans="2:8" x14ac:dyDescent="0.2">
      <c r="B693" s="2"/>
      <c r="C693" s="2"/>
      <c r="D693" s="2"/>
      <c r="E693" s="24"/>
      <c r="F693" s="2"/>
      <c r="H693" s="24"/>
    </row>
    <row r="694" spans="2:8" x14ac:dyDescent="0.2">
      <c r="B694" s="2"/>
      <c r="C694" s="2"/>
      <c r="D694" s="2"/>
      <c r="E694" s="24"/>
      <c r="F694" s="2"/>
      <c r="H694" s="24"/>
    </row>
    <row r="695" spans="2:8" x14ac:dyDescent="0.2">
      <c r="B695" s="2"/>
      <c r="C695" s="2"/>
      <c r="D695" s="2"/>
      <c r="E695" s="24"/>
      <c r="F695" s="2"/>
      <c r="H695" s="24"/>
    </row>
    <row r="696" spans="2:8" x14ac:dyDescent="0.2">
      <c r="B696" s="2"/>
      <c r="C696" s="2"/>
      <c r="D696" s="2"/>
      <c r="E696" s="24"/>
      <c r="F696" s="2"/>
      <c r="H696" s="24"/>
    </row>
    <row r="697" spans="2:8" x14ac:dyDescent="0.2">
      <c r="B697" s="2"/>
      <c r="C697" s="2"/>
      <c r="D697" s="2"/>
      <c r="E697" s="24"/>
      <c r="F697" s="2"/>
      <c r="H697" s="24"/>
    </row>
    <row r="698" spans="2:8" x14ac:dyDescent="0.2">
      <c r="B698" s="2"/>
      <c r="C698" s="2"/>
      <c r="D698" s="2"/>
      <c r="E698" s="24"/>
      <c r="F698" s="2"/>
      <c r="H698" s="24"/>
    </row>
    <row r="699" spans="2:8" x14ac:dyDescent="0.2">
      <c r="B699" s="2"/>
      <c r="C699" s="2"/>
      <c r="D699" s="2"/>
      <c r="E699" s="24"/>
      <c r="F699" s="2"/>
      <c r="H699" s="24"/>
    </row>
    <row r="700" spans="2:8" x14ac:dyDescent="0.2">
      <c r="B700" s="2"/>
      <c r="C700" s="2"/>
      <c r="D700" s="2"/>
      <c r="E700" s="24"/>
      <c r="F700" s="2"/>
      <c r="H700" s="24"/>
    </row>
    <row r="701" spans="2:8" x14ac:dyDescent="0.2">
      <c r="B701" s="2"/>
      <c r="C701" s="2"/>
      <c r="D701" s="2"/>
      <c r="E701" s="24"/>
      <c r="F701" s="2"/>
      <c r="H701" s="24"/>
    </row>
    <row r="702" spans="2:8" x14ac:dyDescent="0.2">
      <c r="B702" s="2"/>
      <c r="C702" s="2"/>
      <c r="D702" s="2"/>
      <c r="E702" s="24"/>
      <c r="F702" s="2"/>
      <c r="H702" s="24"/>
    </row>
    <row r="703" spans="2:8" x14ac:dyDescent="0.2">
      <c r="B703" s="2"/>
      <c r="C703" s="2"/>
      <c r="D703" s="2"/>
      <c r="E703" s="24"/>
      <c r="F703" s="2"/>
      <c r="H703" s="24"/>
    </row>
    <row r="704" spans="2:8" x14ac:dyDescent="0.2">
      <c r="B704" s="2"/>
      <c r="C704" s="2"/>
      <c r="D704" s="2"/>
      <c r="E704" s="24"/>
      <c r="F704" s="2"/>
      <c r="H704" s="24"/>
    </row>
    <row r="705" spans="2:8" x14ac:dyDescent="0.2">
      <c r="B705" s="2"/>
      <c r="C705" s="2"/>
      <c r="D705" s="2"/>
      <c r="E705" s="24"/>
      <c r="F705" s="2"/>
      <c r="H705" s="24"/>
    </row>
    <row r="706" spans="2:8" x14ac:dyDescent="0.2">
      <c r="B706" s="2"/>
      <c r="C706" s="2"/>
      <c r="D706" s="2"/>
      <c r="E706" s="24"/>
      <c r="F706" s="2"/>
      <c r="H706" s="24"/>
    </row>
    <row r="707" spans="2:8" x14ac:dyDescent="0.2">
      <c r="B707" s="2"/>
      <c r="C707" s="2"/>
      <c r="D707" s="2"/>
      <c r="E707" s="24"/>
      <c r="F707" s="2"/>
      <c r="H707" s="24"/>
    </row>
    <row r="708" spans="2:8" x14ac:dyDescent="0.2">
      <c r="B708" s="2"/>
      <c r="C708" s="2"/>
      <c r="D708" s="2"/>
      <c r="E708" s="24"/>
      <c r="F708" s="2"/>
      <c r="H708" s="24"/>
    </row>
    <row r="709" spans="2:8" x14ac:dyDescent="0.2">
      <c r="B709" s="2"/>
      <c r="C709" s="2"/>
      <c r="D709" s="2"/>
      <c r="E709" s="24"/>
      <c r="F709" s="2"/>
      <c r="H709" s="24"/>
    </row>
    <row r="710" spans="2:8" x14ac:dyDescent="0.2">
      <c r="B710" s="2"/>
      <c r="C710" s="2"/>
      <c r="D710" s="2"/>
      <c r="E710" s="24"/>
      <c r="F710" s="2"/>
      <c r="H710" s="24"/>
    </row>
    <row r="711" spans="2:8" x14ac:dyDescent="0.2">
      <c r="B711" s="2"/>
      <c r="C711" s="2"/>
      <c r="D711" s="2"/>
      <c r="E711" s="24"/>
      <c r="F711" s="2"/>
      <c r="H711" s="24"/>
    </row>
    <row r="712" spans="2:8" x14ac:dyDescent="0.2">
      <c r="B712" s="2"/>
      <c r="C712" s="2"/>
      <c r="D712" s="2"/>
      <c r="E712" s="24"/>
      <c r="F712" s="2"/>
      <c r="H712" s="24"/>
    </row>
    <row r="713" spans="2:8" x14ac:dyDescent="0.2">
      <c r="B713" s="2"/>
      <c r="C713" s="2"/>
      <c r="D713" s="2"/>
      <c r="E713" s="24"/>
      <c r="F713" s="2"/>
      <c r="H713" s="24"/>
    </row>
    <row r="714" spans="2:8" x14ac:dyDescent="0.2">
      <c r="B714" s="2"/>
      <c r="C714" s="2"/>
      <c r="D714" s="2"/>
      <c r="E714" s="24"/>
      <c r="F714" s="2"/>
      <c r="H714" s="24"/>
    </row>
    <row r="715" spans="2:8" x14ac:dyDescent="0.2">
      <c r="B715" s="2"/>
      <c r="C715" s="2"/>
      <c r="D715" s="2"/>
      <c r="E715" s="24"/>
      <c r="F715" s="2"/>
      <c r="H715" s="24"/>
    </row>
    <row r="716" spans="2:8" x14ac:dyDescent="0.2">
      <c r="B716" s="2"/>
      <c r="C716" s="2"/>
      <c r="D716" s="2"/>
      <c r="E716" s="24"/>
      <c r="F716" s="2"/>
      <c r="H716" s="24"/>
    </row>
    <row r="717" spans="2:8" x14ac:dyDescent="0.2">
      <c r="B717" s="2"/>
      <c r="C717" s="2"/>
      <c r="D717" s="2"/>
      <c r="E717" s="24"/>
      <c r="F717" s="2"/>
      <c r="H717" s="24"/>
    </row>
    <row r="718" spans="2:8" x14ac:dyDescent="0.2">
      <c r="B718" s="2"/>
      <c r="C718" s="2"/>
      <c r="D718" s="2"/>
      <c r="E718" s="24"/>
      <c r="F718" s="2"/>
      <c r="H718" s="24"/>
    </row>
    <row r="719" spans="2:8" x14ac:dyDescent="0.2">
      <c r="B719" s="2"/>
      <c r="C719" s="2"/>
      <c r="D719" s="2"/>
      <c r="E719" s="24"/>
      <c r="F719" s="2"/>
      <c r="H719" s="24"/>
    </row>
    <row r="720" spans="2:8" x14ac:dyDescent="0.2">
      <c r="B720" s="2"/>
      <c r="C720" s="2"/>
      <c r="D720" s="2"/>
      <c r="E720" s="24"/>
      <c r="F720" s="2"/>
      <c r="H720" s="24"/>
    </row>
    <row r="721" spans="2:8" x14ac:dyDescent="0.2">
      <c r="B721" s="2"/>
      <c r="C721" s="2"/>
      <c r="D721" s="2"/>
      <c r="E721" s="24"/>
      <c r="F721" s="2"/>
      <c r="H721" s="24"/>
    </row>
    <row r="722" spans="2:8" x14ac:dyDescent="0.2">
      <c r="B722" s="2"/>
      <c r="C722" s="2"/>
      <c r="D722" s="2"/>
      <c r="E722" s="24"/>
      <c r="F722" s="2"/>
      <c r="H722" s="24"/>
    </row>
    <row r="723" spans="2:8" x14ac:dyDescent="0.2">
      <c r="B723" s="2"/>
      <c r="C723" s="2"/>
      <c r="D723" s="2"/>
      <c r="E723" s="24"/>
      <c r="F723" s="2"/>
      <c r="H723" s="24"/>
    </row>
    <row r="724" spans="2:8" x14ac:dyDescent="0.2">
      <c r="B724" s="2"/>
      <c r="C724" s="2"/>
      <c r="D724" s="2"/>
      <c r="E724" s="24"/>
      <c r="F724" s="2"/>
      <c r="H724" s="24"/>
    </row>
    <row r="725" spans="2:8" x14ac:dyDescent="0.2">
      <c r="B725" s="2"/>
      <c r="C725" s="2"/>
      <c r="D725" s="2"/>
      <c r="E725" s="24"/>
      <c r="F725" s="2"/>
      <c r="H725" s="24"/>
    </row>
    <row r="726" spans="2:8" x14ac:dyDescent="0.2">
      <c r="B726" s="2"/>
      <c r="C726" s="2"/>
      <c r="D726" s="2"/>
      <c r="E726" s="24"/>
      <c r="F726" s="2"/>
      <c r="H726" s="24"/>
    </row>
    <row r="727" spans="2:8" x14ac:dyDescent="0.2">
      <c r="B727" s="2"/>
      <c r="C727" s="2"/>
      <c r="D727" s="2"/>
      <c r="E727" s="24"/>
      <c r="F727" s="2"/>
      <c r="H727" s="24"/>
    </row>
    <row r="728" spans="2:8" x14ac:dyDescent="0.2">
      <c r="B728" s="2"/>
      <c r="C728" s="2"/>
      <c r="D728" s="2"/>
      <c r="E728" s="24"/>
      <c r="F728" s="2"/>
      <c r="H728" s="24"/>
    </row>
    <row r="729" spans="2:8" x14ac:dyDescent="0.2">
      <c r="B729" s="2"/>
      <c r="C729" s="2"/>
      <c r="D729" s="2"/>
      <c r="E729" s="24"/>
      <c r="F729" s="2"/>
      <c r="H729" s="24"/>
    </row>
    <row r="730" spans="2:8" x14ac:dyDescent="0.2">
      <c r="B730" s="2"/>
      <c r="C730" s="2"/>
      <c r="D730" s="2"/>
      <c r="E730" s="24"/>
      <c r="F730" s="2"/>
      <c r="H730" s="24"/>
    </row>
    <row r="731" spans="2:8" x14ac:dyDescent="0.2">
      <c r="B731" s="2"/>
      <c r="C731" s="2"/>
      <c r="D731" s="2"/>
      <c r="E731" s="24"/>
      <c r="F731" s="2"/>
      <c r="H731" s="24"/>
    </row>
    <row r="732" spans="2:8" x14ac:dyDescent="0.2">
      <c r="B732" s="2"/>
      <c r="C732" s="2"/>
      <c r="D732" s="2"/>
      <c r="E732" s="24"/>
      <c r="F732" s="2"/>
      <c r="H732" s="24"/>
    </row>
    <row r="733" spans="2:8" x14ac:dyDescent="0.2">
      <c r="B733" s="2"/>
      <c r="C733" s="2"/>
      <c r="D733" s="2"/>
      <c r="E733" s="24"/>
      <c r="F733" s="2"/>
      <c r="H733" s="24"/>
    </row>
    <row r="734" spans="2:8" x14ac:dyDescent="0.2">
      <c r="B734" s="2"/>
      <c r="C734" s="2"/>
      <c r="D734" s="2"/>
      <c r="E734" s="24"/>
      <c r="F734" s="2"/>
      <c r="H734" s="24"/>
    </row>
    <row r="735" spans="2:8" x14ac:dyDescent="0.2">
      <c r="B735" s="2"/>
      <c r="C735" s="2"/>
      <c r="D735" s="2"/>
      <c r="E735" s="24"/>
      <c r="F735" s="2"/>
      <c r="H735" s="24"/>
    </row>
    <row r="736" spans="2:8" x14ac:dyDescent="0.2">
      <c r="B736" s="2"/>
      <c r="C736" s="2"/>
      <c r="D736" s="2"/>
      <c r="E736" s="24"/>
      <c r="F736" s="2"/>
      <c r="H736" s="24"/>
    </row>
    <row r="737" spans="2:8" x14ac:dyDescent="0.2">
      <c r="B737" s="2"/>
      <c r="C737" s="2"/>
      <c r="D737" s="2"/>
      <c r="E737" s="24"/>
      <c r="F737" s="2"/>
      <c r="H737" s="24"/>
    </row>
    <row r="738" spans="2:8" x14ac:dyDescent="0.2">
      <c r="B738" s="2"/>
      <c r="C738" s="2"/>
      <c r="D738" s="2"/>
      <c r="E738" s="24"/>
      <c r="F738" s="2"/>
      <c r="H738" s="24"/>
    </row>
    <row r="739" spans="2:8" x14ac:dyDescent="0.2">
      <c r="B739" s="2"/>
      <c r="C739" s="2"/>
      <c r="D739" s="2"/>
      <c r="E739" s="24"/>
      <c r="F739" s="2"/>
      <c r="H739" s="24"/>
    </row>
    <row r="740" spans="2:8" x14ac:dyDescent="0.2">
      <c r="B740" s="2"/>
      <c r="C740" s="2"/>
      <c r="D740" s="2"/>
      <c r="E740" s="24"/>
      <c r="F740" s="2"/>
      <c r="H740" s="24"/>
    </row>
    <row r="741" spans="2:8" x14ac:dyDescent="0.2">
      <c r="B741" s="2"/>
      <c r="C741" s="2"/>
      <c r="D741" s="2"/>
      <c r="E741" s="24"/>
      <c r="F741" s="2"/>
      <c r="H741" s="24"/>
    </row>
    <row r="742" spans="2:8" x14ac:dyDescent="0.2">
      <c r="B742" s="2"/>
      <c r="C742" s="2"/>
      <c r="D742" s="2"/>
      <c r="E742" s="24"/>
      <c r="F742" s="2"/>
      <c r="H742" s="24"/>
    </row>
    <row r="743" spans="2:8" x14ac:dyDescent="0.2">
      <c r="B743" s="2"/>
      <c r="C743" s="2"/>
      <c r="D743" s="2"/>
      <c r="E743" s="24"/>
      <c r="F743" s="2"/>
      <c r="H743" s="24"/>
    </row>
    <row r="744" spans="2:8" x14ac:dyDescent="0.2">
      <c r="B744" s="2"/>
      <c r="C744" s="2"/>
      <c r="D744" s="2"/>
      <c r="E744" s="24"/>
      <c r="F744" s="2"/>
      <c r="H744" s="24"/>
    </row>
    <row r="745" spans="2:8" x14ac:dyDescent="0.2">
      <c r="B745" s="2"/>
      <c r="C745" s="2"/>
      <c r="D745" s="2"/>
      <c r="E745" s="24"/>
      <c r="F745" s="2"/>
      <c r="H745" s="24"/>
    </row>
    <row r="746" spans="2:8" x14ac:dyDescent="0.2">
      <c r="B746" s="2"/>
      <c r="C746" s="2"/>
      <c r="D746" s="2"/>
      <c r="E746" s="24"/>
      <c r="F746" s="2"/>
      <c r="H746" s="24"/>
    </row>
    <row r="747" spans="2:8" x14ac:dyDescent="0.2">
      <c r="B747" s="2"/>
      <c r="C747" s="2"/>
      <c r="D747" s="2"/>
      <c r="E747" s="24"/>
      <c r="F747" s="2"/>
      <c r="H747" s="24"/>
    </row>
    <row r="748" spans="2:8" x14ac:dyDescent="0.2">
      <c r="B748" s="2"/>
      <c r="C748" s="2"/>
      <c r="D748" s="2"/>
      <c r="E748" s="24"/>
      <c r="F748" s="2"/>
      <c r="H748" s="24"/>
    </row>
    <row r="749" spans="2:8" x14ac:dyDescent="0.2">
      <c r="B749" s="2"/>
      <c r="C749" s="2"/>
      <c r="D749" s="2"/>
      <c r="E749" s="24"/>
      <c r="F749" s="2"/>
      <c r="H749" s="24"/>
    </row>
    <row r="750" spans="2:8" x14ac:dyDescent="0.2">
      <c r="B750" s="2"/>
      <c r="C750" s="2"/>
      <c r="D750" s="2"/>
      <c r="E750" s="24"/>
      <c r="F750" s="2"/>
      <c r="H750" s="24"/>
    </row>
    <row r="751" spans="2:8" x14ac:dyDescent="0.2">
      <c r="B751" s="2"/>
      <c r="C751" s="2"/>
      <c r="D751" s="2"/>
      <c r="E751" s="24"/>
      <c r="F751" s="2"/>
      <c r="H751" s="24"/>
    </row>
    <row r="752" spans="2:8" x14ac:dyDescent="0.2">
      <c r="B752" s="2"/>
      <c r="C752" s="2"/>
      <c r="D752" s="2"/>
      <c r="E752" s="24"/>
      <c r="F752" s="2"/>
      <c r="H752" s="24"/>
    </row>
    <row r="753" spans="2:8" x14ac:dyDescent="0.2">
      <c r="B753" s="2"/>
      <c r="C753" s="2"/>
      <c r="D753" s="2"/>
      <c r="E753" s="24"/>
      <c r="F753" s="2"/>
      <c r="H753" s="24"/>
    </row>
    <row r="754" spans="2:8" x14ac:dyDescent="0.2">
      <c r="B754" s="2"/>
      <c r="C754" s="2"/>
      <c r="D754" s="2"/>
      <c r="E754" s="24"/>
      <c r="F754" s="2"/>
      <c r="H754" s="24"/>
    </row>
    <row r="755" spans="2:8" x14ac:dyDescent="0.2">
      <c r="B755" s="2"/>
      <c r="C755" s="2"/>
      <c r="D755" s="2"/>
      <c r="E755" s="24"/>
      <c r="F755" s="2"/>
      <c r="H755" s="24"/>
    </row>
    <row r="756" spans="2:8" x14ac:dyDescent="0.2">
      <c r="B756" s="2"/>
      <c r="C756" s="2"/>
      <c r="D756" s="2"/>
      <c r="E756" s="24"/>
      <c r="F756" s="2"/>
      <c r="H756" s="24"/>
    </row>
    <row r="757" spans="2:8" x14ac:dyDescent="0.2">
      <c r="B757" s="2"/>
      <c r="C757" s="2"/>
      <c r="D757" s="2"/>
      <c r="E757" s="24"/>
      <c r="F757" s="2"/>
      <c r="H757" s="24"/>
    </row>
    <row r="758" spans="2:8" x14ac:dyDescent="0.2">
      <c r="B758" s="2"/>
      <c r="C758" s="2"/>
      <c r="D758" s="2"/>
      <c r="E758" s="24"/>
      <c r="F758" s="2"/>
      <c r="H758" s="24"/>
    </row>
    <row r="759" spans="2:8" x14ac:dyDescent="0.2">
      <c r="B759" s="2"/>
      <c r="C759" s="2"/>
      <c r="D759" s="2"/>
      <c r="E759" s="24"/>
      <c r="F759" s="2"/>
      <c r="H759" s="24"/>
    </row>
    <row r="760" spans="2:8" x14ac:dyDescent="0.2">
      <c r="B760" s="2"/>
      <c r="C760" s="2"/>
      <c r="D760" s="2"/>
      <c r="E760" s="24"/>
      <c r="F760" s="2"/>
      <c r="H760" s="24"/>
    </row>
    <row r="761" spans="2:8" x14ac:dyDescent="0.2">
      <c r="B761" s="2"/>
      <c r="C761" s="2"/>
      <c r="D761" s="2"/>
      <c r="E761" s="24"/>
      <c r="F761" s="2"/>
      <c r="H761" s="24"/>
    </row>
    <row r="762" spans="2:8" x14ac:dyDescent="0.2">
      <c r="B762" s="2"/>
      <c r="C762" s="2"/>
      <c r="D762" s="2"/>
      <c r="E762" s="24"/>
      <c r="F762" s="2"/>
      <c r="H762" s="24"/>
    </row>
    <row r="763" spans="2:8" x14ac:dyDescent="0.2">
      <c r="B763" s="2"/>
      <c r="C763" s="2"/>
      <c r="D763" s="2"/>
      <c r="E763" s="24"/>
      <c r="F763" s="2"/>
      <c r="H763" s="24"/>
    </row>
    <row r="764" spans="2:8" x14ac:dyDescent="0.2">
      <c r="B764" s="2"/>
      <c r="C764" s="2"/>
      <c r="D764" s="2"/>
      <c r="E764" s="24"/>
      <c r="F764" s="2"/>
      <c r="H764" s="24"/>
    </row>
    <row r="765" spans="2:8" x14ac:dyDescent="0.2">
      <c r="B765" s="2"/>
      <c r="C765" s="2"/>
      <c r="D765" s="2"/>
      <c r="E765" s="24"/>
      <c r="F765" s="2"/>
      <c r="H765" s="24"/>
    </row>
    <row r="766" spans="2:8" x14ac:dyDescent="0.2">
      <c r="B766" s="2"/>
      <c r="C766" s="2"/>
      <c r="D766" s="2"/>
      <c r="E766" s="24"/>
      <c r="F766" s="2"/>
      <c r="H766" s="24"/>
    </row>
    <row r="767" spans="2:8" x14ac:dyDescent="0.2">
      <c r="B767" s="2"/>
      <c r="C767" s="2"/>
      <c r="D767" s="2"/>
      <c r="E767" s="24"/>
      <c r="F767" s="2"/>
      <c r="H767" s="24"/>
    </row>
    <row r="768" spans="2:8" x14ac:dyDescent="0.2">
      <c r="B768" s="2"/>
      <c r="C768" s="2"/>
      <c r="D768" s="2"/>
      <c r="E768" s="24"/>
      <c r="F768" s="2"/>
      <c r="H768" s="24"/>
    </row>
    <row r="769" spans="2:8" x14ac:dyDescent="0.2">
      <c r="B769" s="2"/>
      <c r="C769" s="2"/>
      <c r="D769" s="2"/>
      <c r="E769" s="24"/>
      <c r="F769" s="2"/>
      <c r="H769" s="24"/>
    </row>
    <row r="770" spans="2:8" x14ac:dyDescent="0.2">
      <c r="B770" s="2"/>
      <c r="C770" s="2"/>
      <c r="D770" s="2"/>
      <c r="E770" s="24"/>
      <c r="F770" s="2"/>
      <c r="H770" s="24"/>
    </row>
    <row r="771" spans="2:8" x14ac:dyDescent="0.2">
      <c r="B771" s="2"/>
      <c r="C771" s="2"/>
      <c r="D771" s="2"/>
      <c r="E771" s="24"/>
      <c r="F771" s="2"/>
      <c r="H771" s="24"/>
    </row>
    <row r="772" spans="2:8" x14ac:dyDescent="0.2">
      <c r="B772" s="2"/>
      <c r="C772" s="2"/>
      <c r="D772" s="2"/>
      <c r="E772" s="24"/>
      <c r="F772" s="2"/>
      <c r="H772" s="24"/>
    </row>
    <row r="773" spans="2:8" x14ac:dyDescent="0.2">
      <c r="B773" s="2"/>
      <c r="C773" s="2"/>
      <c r="D773" s="2"/>
      <c r="E773" s="24"/>
      <c r="F773" s="2"/>
      <c r="H773" s="24"/>
    </row>
    <row r="774" spans="2:8" x14ac:dyDescent="0.2">
      <c r="B774" s="2"/>
      <c r="C774" s="2"/>
      <c r="D774" s="2"/>
      <c r="E774" s="24"/>
      <c r="F774" s="2"/>
      <c r="H774" s="24"/>
    </row>
    <row r="775" spans="2:8" x14ac:dyDescent="0.2">
      <c r="B775" s="2"/>
      <c r="C775" s="2"/>
      <c r="D775" s="2"/>
      <c r="E775" s="24"/>
      <c r="F775" s="2"/>
      <c r="H775" s="24"/>
    </row>
    <row r="776" spans="2:8" x14ac:dyDescent="0.2">
      <c r="B776" s="2"/>
      <c r="C776" s="2"/>
      <c r="D776" s="2"/>
      <c r="E776" s="24"/>
      <c r="F776" s="2"/>
      <c r="H776" s="24"/>
    </row>
    <row r="777" spans="2:8" x14ac:dyDescent="0.2">
      <c r="B777" s="2"/>
      <c r="C777" s="2"/>
      <c r="D777" s="2"/>
      <c r="E777" s="24"/>
      <c r="F777" s="2"/>
      <c r="H777" s="24"/>
    </row>
    <row r="778" spans="2:8" x14ac:dyDescent="0.2">
      <c r="B778" s="2"/>
      <c r="C778" s="2"/>
      <c r="D778" s="2"/>
      <c r="E778" s="24"/>
      <c r="F778" s="2"/>
      <c r="H778" s="24"/>
    </row>
    <row r="779" spans="2:8" x14ac:dyDescent="0.2">
      <c r="B779" s="2"/>
      <c r="C779" s="2"/>
      <c r="D779" s="2"/>
      <c r="E779" s="24"/>
      <c r="F779" s="2"/>
      <c r="H779" s="24"/>
    </row>
    <row r="780" spans="2:8" x14ac:dyDescent="0.2">
      <c r="B780" s="2"/>
      <c r="C780" s="2"/>
      <c r="D780" s="2"/>
      <c r="E780" s="24"/>
      <c r="F780" s="2"/>
      <c r="H780" s="24"/>
    </row>
    <row r="781" spans="2:8" x14ac:dyDescent="0.2">
      <c r="B781" s="2"/>
      <c r="C781" s="2"/>
      <c r="D781" s="2"/>
      <c r="E781" s="24"/>
      <c r="F781" s="2"/>
      <c r="H781" s="24"/>
    </row>
    <row r="782" spans="2:8" x14ac:dyDescent="0.2">
      <c r="B782" s="2"/>
      <c r="C782" s="2"/>
      <c r="D782" s="2"/>
      <c r="E782" s="24"/>
      <c r="F782" s="2"/>
      <c r="H782" s="24"/>
    </row>
    <row r="783" spans="2:8" x14ac:dyDescent="0.2">
      <c r="B783" s="2"/>
      <c r="C783" s="2"/>
      <c r="D783" s="2"/>
      <c r="E783" s="24"/>
      <c r="F783" s="2"/>
      <c r="H783" s="24"/>
    </row>
    <row r="784" spans="2:8" x14ac:dyDescent="0.2">
      <c r="B784" s="2"/>
      <c r="C784" s="2"/>
      <c r="D784" s="2"/>
      <c r="E784" s="24"/>
      <c r="F784" s="2"/>
      <c r="H784" s="24"/>
    </row>
    <row r="785" spans="2:8" x14ac:dyDescent="0.2">
      <c r="B785" s="2"/>
      <c r="C785" s="2"/>
      <c r="D785" s="2"/>
      <c r="E785" s="24"/>
      <c r="F785" s="2"/>
      <c r="H785" s="24"/>
    </row>
    <row r="786" spans="2:8" x14ac:dyDescent="0.2">
      <c r="B786" s="2"/>
      <c r="C786" s="2"/>
      <c r="D786" s="2"/>
      <c r="E786" s="24"/>
      <c r="F786" s="2"/>
      <c r="H786" s="24"/>
    </row>
    <row r="787" spans="2:8" x14ac:dyDescent="0.2">
      <c r="B787" s="2"/>
      <c r="C787" s="2"/>
      <c r="D787" s="2"/>
      <c r="E787" s="24"/>
      <c r="F787" s="2"/>
      <c r="H787" s="24"/>
    </row>
    <row r="788" spans="2:8" x14ac:dyDescent="0.2">
      <c r="B788" s="2"/>
      <c r="C788" s="2"/>
      <c r="D788" s="2"/>
      <c r="E788" s="24"/>
      <c r="F788" s="2"/>
      <c r="H788" s="24"/>
    </row>
    <row r="789" spans="2:8" x14ac:dyDescent="0.2">
      <c r="B789" s="2"/>
      <c r="C789" s="2"/>
      <c r="D789" s="2"/>
      <c r="E789" s="24"/>
      <c r="F789" s="2"/>
      <c r="H789" s="24"/>
    </row>
    <row r="790" spans="2:8" x14ac:dyDescent="0.2">
      <c r="B790" s="2"/>
      <c r="C790" s="2"/>
      <c r="D790" s="2"/>
      <c r="E790" s="24"/>
      <c r="F790" s="2"/>
      <c r="H790" s="24"/>
    </row>
    <row r="791" spans="2:8" x14ac:dyDescent="0.2">
      <c r="B791" s="2"/>
      <c r="C791" s="2"/>
      <c r="D791" s="2"/>
      <c r="E791" s="24"/>
      <c r="F791" s="2"/>
      <c r="H791" s="24"/>
    </row>
    <row r="792" spans="2:8" x14ac:dyDescent="0.2">
      <c r="B792" s="2"/>
      <c r="C792" s="2"/>
      <c r="D792" s="2"/>
      <c r="E792" s="24"/>
      <c r="F792" s="2"/>
      <c r="H792" s="24"/>
    </row>
    <row r="793" spans="2:8" x14ac:dyDescent="0.2">
      <c r="B793" s="2"/>
      <c r="C793" s="2"/>
      <c r="D793" s="2"/>
      <c r="E793" s="24"/>
      <c r="F793" s="2"/>
      <c r="H793" s="24"/>
    </row>
    <row r="794" spans="2:8" x14ac:dyDescent="0.2">
      <c r="B794" s="2"/>
      <c r="C794" s="2"/>
      <c r="D794" s="2"/>
      <c r="E794" s="24"/>
      <c r="F794" s="2"/>
      <c r="H794" s="24"/>
    </row>
    <row r="795" spans="2:8" x14ac:dyDescent="0.2">
      <c r="B795" s="2"/>
      <c r="C795" s="2"/>
      <c r="D795" s="2"/>
      <c r="E795" s="24"/>
      <c r="F795" s="2"/>
      <c r="H795" s="24"/>
    </row>
    <row r="796" spans="2:8" x14ac:dyDescent="0.2">
      <c r="B796" s="2"/>
      <c r="C796" s="2"/>
      <c r="D796" s="2"/>
      <c r="E796" s="24"/>
      <c r="F796" s="2"/>
      <c r="H796" s="24"/>
    </row>
    <row r="797" spans="2:8" x14ac:dyDescent="0.2">
      <c r="B797" s="2"/>
      <c r="C797" s="2"/>
      <c r="D797" s="2"/>
      <c r="E797" s="24"/>
      <c r="F797" s="2"/>
      <c r="H797" s="24"/>
    </row>
    <row r="798" spans="2:8" x14ac:dyDescent="0.2">
      <c r="B798" s="2"/>
      <c r="C798" s="2"/>
      <c r="D798" s="2"/>
      <c r="E798" s="24"/>
      <c r="F798" s="2"/>
      <c r="H798" s="24"/>
    </row>
    <row r="799" spans="2:8" x14ac:dyDescent="0.2">
      <c r="B799" s="2"/>
      <c r="C799" s="2"/>
      <c r="D799" s="2"/>
      <c r="E799" s="24"/>
      <c r="F799" s="2"/>
      <c r="H799" s="24"/>
    </row>
    <row r="800" spans="2:8" x14ac:dyDescent="0.2">
      <c r="B800" s="2"/>
      <c r="C800" s="2"/>
      <c r="D800" s="2"/>
      <c r="E800" s="24"/>
      <c r="F800" s="2"/>
      <c r="H800" s="24"/>
    </row>
    <row r="801" spans="2:8" x14ac:dyDescent="0.2">
      <c r="B801" s="2"/>
      <c r="C801" s="2"/>
      <c r="D801" s="2"/>
      <c r="E801" s="24"/>
      <c r="F801" s="2"/>
      <c r="H801" s="24"/>
    </row>
    <row r="802" spans="2:8" x14ac:dyDescent="0.2">
      <c r="B802" s="2"/>
      <c r="C802" s="2"/>
      <c r="D802" s="2"/>
      <c r="E802" s="24"/>
      <c r="F802" s="2"/>
      <c r="H802" s="24"/>
    </row>
    <row r="803" spans="2:8" x14ac:dyDescent="0.2">
      <c r="B803" s="2"/>
      <c r="C803" s="2"/>
      <c r="D803" s="2"/>
      <c r="E803" s="24"/>
      <c r="F803" s="2"/>
      <c r="H803" s="24"/>
    </row>
    <row r="804" spans="2:8" x14ac:dyDescent="0.2">
      <c r="B804" s="2"/>
      <c r="C804" s="2"/>
      <c r="D804" s="2"/>
      <c r="E804" s="24"/>
      <c r="F804" s="2"/>
      <c r="H804" s="24"/>
    </row>
    <row r="805" spans="2:8" x14ac:dyDescent="0.2">
      <c r="B805" s="2"/>
      <c r="C805" s="2"/>
      <c r="D805" s="2"/>
      <c r="E805" s="24"/>
      <c r="F805" s="2"/>
      <c r="H805" s="24"/>
    </row>
    <row r="806" spans="2:8" x14ac:dyDescent="0.2">
      <c r="B806" s="2"/>
      <c r="C806" s="2"/>
      <c r="D806" s="2"/>
      <c r="E806" s="24"/>
      <c r="F806" s="2"/>
      <c r="H806" s="24"/>
    </row>
    <row r="807" spans="2:8" x14ac:dyDescent="0.2">
      <c r="B807" s="2"/>
      <c r="C807" s="2"/>
      <c r="D807" s="2"/>
      <c r="E807" s="24"/>
      <c r="F807" s="2"/>
      <c r="H807" s="24"/>
    </row>
    <row r="808" spans="2:8" x14ac:dyDescent="0.2">
      <c r="B808" s="2"/>
      <c r="C808" s="2"/>
      <c r="D808" s="2"/>
      <c r="E808" s="24"/>
      <c r="F808" s="2"/>
      <c r="H808" s="24"/>
    </row>
    <row r="809" spans="2:8" x14ac:dyDescent="0.2">
      <c r="B809" s="2"/>
      <c r="C809" s="2"/>
      <c r="D809" s="2"/>
      <c r="E809" s="24"/>
      <c r="F809" s="2"/>
      <c r="H809" s="24"/>
    </row>
    <row r="810" spans="2:8" x14ac:dyDescent="0.2">
      <c r="B810" s="2"/>
      <c r="C810" s="2"/>
      <c r="D810" s="2"/>
      <c r="E810" s="24"/>
      <c r="F810" s="2"/>
      <c r="H810" s="24"/>
    </row>
    <row r="811" spans="2:8" x14ac:dyDescent="0.2">
      <c r="B811" s="2"/>
      <c r="C811" s="2"/>
      <c r="D811" s="2"/>
      <c r="E811" s="24"/>
      <c r="F811" s="2"/>
      <c r="H811" s="24"/>
    </row>
    <row r="812" spans="2:8" x14ac:dyDescent="0.2">
      <c r="B812" s="2"/>
      <c r="C812" s="2"/>
      <c r="D812" s="2"/>
      <c r="E812" s="24"/>
      <c r="F812" s="2"/>
      <c r="H812" s="24"/>
    </row>
    <row r="813" spans="2:8" x14ac:dyDescent="0.2">
      <c r="B813" s="2"/>
      <c r="C813" s="2"/>
      <c r="D813" s="2"/>
      <c r="E813" s="24"/>
      <c r="F813" s="2"/>
      <c r="H813" s="24"/>
    </row>
    <row r="814" spans="2:8" x14ac:dyDescent="0.2">
      <c r="B814" s="2"/>
      <c r="C814" s="2"/>
      <c r="D814" s="2"/>
      <c r="E814" s="24"/>
      <c r="F814" s="2"/>
      <c r="H814" s="24"/>
    </row>
    <row r="815" spans="2:8" x14ac:dyDescent="0.2">
      <c r="B815" s="2"/>
      <c r="C815" s="2"/>
      <c r="D815" s="2"/>
      <c r="E815" s="24"/>
      <c r="F815" s="2"/>
      <c r="H815" s="24"/>
    </row>
    <row r="816" spans="2:8" x14ac:dyDescent="0.2">
      <c r="B816" s="2"/>
      <c r="C816" s="2"/>
      <c r="D816" s="2"/>
      <c r="E816" s="24"/>
      <c r="F816" s="2"/>
      <c r="H816" s="24"/>
    </row>
    <row r="817" spans="2:8" x14ac:dyDescent="0.2">
      <c r="B817" s="2"/>
      <c r="C817" s="2"/>
      <c r="D817" s="2"/>
      <c r="E817" s="24"/>
      <c r="F817" s="2"/>
      <c r="H817" s="24"/>
    </row>
    <row r="818" spans="2:8" x14ac:dyDescent="0.2">
      <c r="B818" s="2"/>
      <c r="C818" s="2"/>
      <c r="D818" s="2"/>
      <c r="E818" s="24"/>
      <c r="F818" s="2"/>
      <c r="H818" s="24"/>
    </row>
    <row r="819" spans="2:8" x14ac:dyDescent="0.2">
      <c r="B819" s="2"/>
      <c r="C819" s="2"/>
      <c r="D819" s="2"/>
      <c r="E819" s="24"/>
      <c r="F819" s="2"/>
      <c r="H819" s="24"/>
    </row>
    <row r="820" spans="2:8" x14ac:dyDescent="0.2">
      <c r="B820" s="2"/>
      <c r="C820" s="2"/>
      <c r="D820" s="2"/>
      <c r="E820" s="24"/>
      <c r="F820" s="2"/>
      <c r="H820" s="24"/>
    </row>
    <row r="821" spans="2:8" x14ac:dyDescent="0.2">
      <c r="B821" s="2"/>
      <c r="C821" s="2"/>
      <c r="D821" s="2"/>
      <c r="E821" s="24"/>
      <c r="F821" s="2"/>
      <c r="H821" s="24"/>
    </row>
    <row r="822" spans="2:8" x14ac:dyDescent="0.2">
      <c r="B822" s="2"/>
      <c r="C822" s="2"/>
      <c r="D822" s="2"/>
      <c r="E822" s="24"/>
      <c r="F822" s="2"/>
      <c r="H822" s="24"/>
    </row>
    <row r="823" spans="2:8" x14ac:dyDescent="0.2">
      <c r="B823" s="2"/>
      <c r="C823" s="2"/>
      <c r="D823" s="2"/>
      <c r="E823" s="24"/>
      <c r="F823" s="2"/>
      <c r="H823" s="24"/>
    </row>
    <row r="824" spans="2:8" x14ac:dyDescent="0.2">
      <c r="B824" s="2"/>
      <c r="C824" s="2"/>
      <c r="D824" s="2"/>
      <c r="E824" s="24"/>
      <c r="F824" s="2"/>
      <c r="H824" s="24"/>
    </row>
    <row r="825" spans="2:8" x14ac:dyDescent="0.2">
      <c r="B825" s="2"/>
      <c r="C825" s="2"/>
      <c r="D825" s="2"/>
      <c r="E825" s="24"/>
      <c r="F825" s="2"/>
      <c r="H825" s="24"/>
    </row>
    <row r="826" spans="2:8" x14ac:dyDescent="0.2">
      <c r="B826" s="2"/>
      <c r="C826" s="2"/>
      <c r="D826" s="2"/>
      <c r="E826" s="24"/>
      <c r="F826" s="2"/>
      <c r="H826" s="24"/>
    </row>
    <row r="827" spans="2:8" x14ac:dyDescent="0.2">
      <c r="B827" s="2"/>
      <c r="C827" s="2"/>
      <c r="D827" s="2"/>
      <c r="E827" s="24"/>
      <c r="F827" s="2"/>
      <c r="H827" s="24"/>
    </row>
    <row r="828" spans="2:8" x14ac:dyDescent="0.2">
      <c r="B828" s="2"/>
      <c r="C828" s="2"/>
      <c r="D828" s="2"/>
      <c r="E828" s="24"/>
      <c r="F828" s="2"/>
      <c r="H828" s="24"/>
    </row>
    <row r="829" spans="2:8" x14ac:dyDescent="0.2">
      <c r="B829" s="2"/>
      <c r="C829" s="2"/>
      <c r="D829" s="2"/>
      <c r="E829" s="24"/>
      <c r="F829" s="2"/>
      <c r="H829" s="24"/>
    </row>
    <row r="830" spans="2:8" x14ac:dyDescent="0.2">
      <c r="B830" s="2"/>
      <c r="C830" s="2"/>
      <c r="D830" s="2"/>
      <c r="E830" s="24"/>
      <c r="F830" s="2"/>
      <c r="H830" s="24"/>
    </row>
    <row r="834" spans="2:8" x14ac:dyDescent="0.2">
      <c r="B834" s="2"/>
      <c r="C834" s="2"/>
      <c r="D834" s="2"/>
      <c r="E834" s="24"/>
      <c r="F834" s="2"/>
      <c r="H834" s="24"/>
    </row>
    <row r="835" spans="2:8" x14ac:dyDescent="0.2">
      <c r="B835" s="2"/>
      <c r="C835" s="2"/>
      <c r="D835" s="2"/>
      <c r="E835" s="24"/>
      <c r="F835" s="2"/>
      <c r="H835" s="24"/>
    </row>
    <row r="836" spans="2:8" x14ac:dyDescent="0.2">
      <c r="B836" s="2"/>
      <c r="C836" s="2"/>
      <c r="D836" s="2"/>
      <c r="E836" s="24"/>
      <c r="F836" s="2"/>
      <c r="H836" s="24"/>
    </row>
    <row r="837" spans="2:8" x14ac:dyDescent="0.2">
      <c r="B837" s="2"/>
      <c r="C837" s="2"/>
      <c r="D837" s="2"/>
      <c r="E837" s="24"/>
      <c r="F837" s="2"/>
      <c r="H837" s="24"/>
    </row>
    <row r="838" spans="2:8" x14ac:dyDescent="0.2">
      <c r="B838" s="2"/>
      <c r="C838" s="2"/>
      <c r="D838" s="2"/>
      <c r="E838" s="24"/>
      <c r="F838" s="2"/>
      <c r="H838" s="24"/>
    </row>
    <row r="839" spans="2:8" x14ac:dyDescent="0.2">
      <c r="B839" s="2"/>
      <c r="C839" s="2"/>
      <c r="D839" s="2"/>
      <c r="E839" s="24"/>
      <c r="F839" s="2"/>
      <c r="H839" s="24"/>
    </row>
    <row r="840" spans="2:8" x14ac:dyDescent="0.2">
      <c r="B840" s="2"/>
      <c r="C840" s="2"/>
      <c r="D840" s="2"/>
      <c r="E840" s="24"/>
      <c r="F840" s="2"/>
      <c r="H840" s="24"/>
    </row>
    <row r="841" spans="2:8" x14ac:dyDescent="0.2">
      <c r="B841" s="2"/>
      <c r="C841" s="2"/>
      <c r="D841" s="2"/>
      <c r="E841" s="24"/>
      <c r="F841" s="2"/>
      <c r="H841" s="24"/>
    </row>
    <row r="842" spans="2:8" x14ac:dyDescent="0.2">
      <c r="B842" s="2"/>
      <c r="C842" s="2"/>
      <c r="D842" s="2"/>
      <c r="E842" s="24"/>
      <c r="F842" s="2"/>
      <c r="H842" s="24"/>
    </row>
    <row r="843" spans="2:8" x14ac:dyDescent="0.2">
      <c r="B843" s="2"/>
      <c r="C843" s="2"/>
      <c r="D843" s="2"/>
      <c r="E843" s="24"/>
      <c r="F843" s="2"/>
      <c r="H843" s="24"/>
    </row>
  </sheetData>
  <mergeCells count="45">
    <mergeCell ref="A202:H202"/>
    <mergeCell ref="A203:H203"/>
    <mergeCell ref="F99:F105"/>
    <mergeCell ref="A187:H187"/>
    <mergeCell ref="A177:G177"/>
    <mergeCell ref="A178:H178"/>
    <mergeCell ref="A179:H179"/>
    <mergeCell ref="A180:H180"/>
    <mergeCell ref="A181:H181"/>
    <mergeCell ref="A182:H182"/>
    <mergeCell ref="A183:H183"/>
    <mergeCell ref="A184:H184"/>
    <mergeCell ref="A185:H185"/>
    <mergeCell ref="F113:F115"/>
    <mergeCell ref="F118:F120"/>
    <mergeCell ref="F121:F130"/>
    <mergeCell ref="F108:F112"/>
    <mergeCell ref="F90:F91"/>
    <mergeCell ref="A186:H186"/>
    <mergeCell ref="A196:H196"/>
    <mergeCell ref="A1:H1"/>
    <mergeCell ref="F63:F66"/>
    <mergeCell ref="F70:F72"/>
    <mergeCell ref="F79:F80"/>
    <mergeCell ref="F88:F89"/>
    <mergeCell ref="F21:F22"/>
    <mergeCell ref="F47:F52"/>
    <mergeCell ref="F57:F58"/>
    <mergeCell ref="F37:F39"/>
    <mergeCell ref="J2:Q2"/>
    <mergeCell ref="A200:H200"/>
    <mergeCell ref="A201:H201"/>
    <mergeCell ref="A204:G204"/>
    <mergeCell ref="A199:H199"/>
    <mergeCell ref="A188:H188"/>
    <mergeCell ref="A197:H197"/>
    <mergeCell ref="A198:H198"/>
    <mergeCell ref="A189:H189"/>
    <mergeCell ref="A190:H190"/>
    <mergeCell ref="A191:H191"/>
    <mergeCell ref="A194:H194"/>
    <mergeCell ref="A195:H195"/>
    <mergeCell ref="A192:H192"/>
    <mergeCell ref="A193:H193"/>
    <mergeCell ref="F137:F145"/>
  </mergeCells>
  <pageMargins left="0.31496062992125984" right="0.31496062992125984" top="0.15748031496062992" bottom="0.43307086614173229" header="0.31496062992125984" footer="0.31496062992125984"/>
  <pageSetup paperSize="9" scale="72" fitToHeight="0" orientation="portrait" verticalDpi="0" r:id="rId1"/>
  <headerFooter>
    <oddFooter>Страница 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Lot-1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2024-11-08T06:12:17Z</dcterms:modified>
</cp:coreProperties>
</file>